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248" windowWidth="15336" windowHeight="4296" activeTab="2"/>
  </bookViews>
  <sheets>
    <sheet name="коэффициенты" sheetId="1" r:id="rId1"/>
    <sheet name="ФАН" sheetId="2" r:id="rId2"/>
    <sheet name="СПОРТ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Tutty</author>
  </authors>
  <commentList>
    <comment ref="G62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разворот через сплошную</t>
        </r>
      </text>
    </comment>
    <comment ref="G78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разворот через сплошную</t>
        </r>
      </text>
    </comment>
    <comment ref="F41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20, 250
этап "водовод"</t>
        </r>
      </text>
    </comment>
    <comment ref="F44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14</t>
        </r>
      </text>
    </comment>
    <comment ref="F54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14, 20, 23
этап "скалодром", "водовод"</t>
        </r>
      </text>
    </comment>
    <comment ref="F64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250
</t>
        </r>
      </text>
    </comment>
    <comment ref="F67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4
</t>
        </r>
      </text>
    </comment>
    <comment ref="F85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11, 250
</t>
        </r>
      </text>
    </comment>
    <comment ref="F90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20
этап "скалодром", "водовод"</t>
        </r>
      </text>
    </comment>
    <comment ref="F100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14, 15, 20, 22, 23
этап "скалодром", "водовод"</t>
        </r>
      </text>
    </comment>
    <comment ref="F105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2, 4, 5, 10, 15, 18</t>
        </r>
      </text>
    </comment>
    <comment ref="F111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10
(труд)</t>
        </r>
      </text>
    </comment>
    <comment ref="F187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КП 4, 17, 18, 23</t>
        </r>
      </text>
    </comment>
    <comment ref="F2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этап "стрельба"</t>
        </r>
      </text>
    </comment>
    <comment ref="F59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этап "стрельба"</t>
        </r>
      </text>
    </comment>
    <comment ref="F51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этап "скалодром"</t>
        </r>
      </text>
    </comment>
    <comment ref="F38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этап "скалодром"</t>
        </r>
      </text>
    </comment>
    <comment ref="F40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этап "скалодром"</t>
        </r>
      </text>
    </comment>
    <comment ref="F91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этап "скалодром"</t>
        </r>
      </text>
    </comment>
    <comment ref="F43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этап "скалодром", "водовод"</t>
        </r>
      </text>
    </comment>
    <comment ref="F80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этап "скалодром", "водовод"</t>
        </r>
      </text>
    </comment>
  </commentList>
</comments>
</file>

<file path=xl/sharedStrings.xml><?xml version="1.0" encoding="utf-8"?>
<sst xmlns="http://schemas.openxmlformats.org/spreadsheetml/2006/main" count="729" uniqueCount="351">
  <si>
    <t>0</t>
  </si>
  <si>
    <t>05:15:32</t>
  </si>
  <si>
    <t>05:41:15</t>
  </si>
  <si>
    <t>05:45:13</t>
  </si>
  <si>
    <t>05:57:09</t>
  </si>
  <si>
    <t>06:02:34</t>
  </si>
  <si>
    <t>06:06:57</t>
  </si>
  <si>
    <t>06:08:48</t>
  </si>
  <si>
    <t>06:14:28</t>
  </si>
  <si>
    <t>06:14:30</t>
  </si>
  <si>
    <t>06:15:34</t>
  </si>
  <si>
    <t>06:16:36</t>
  </si>
  <si>
    <t>06:24:11</t>
  </si>
  <si>
    <t>06:37:40</t>
  </si>
  <si>
    <t>06:39:32</t>
  </si>
  <si>
    <t>06:42:28</t>
  </si>
  <si>
    <t>06:44:43</t>
  </si>
  <si>
    <t>06:46:28</t>
  </si>
  <si>
    <t>06:54:21</t>
  </si>
  <si>
    <t>07:03:06</t>
  </si>
  <si>
    <t>07:04:42</t>
  </si>
  <si>
    <t>07:07:48</t>
  </si>
  <si>
    <t>07:11:21</t>
  </si>
  <si>
    <t>07:11:40</t>
  </si>
  <si>
    <t>07:12:47</t>
  </si>
  <si>
    <t>07:16:30</t>
  </si>
  <si>
    <t>07:19:38</t>
  </si>
  <si>
    <t>07:22:45</t>
  </si>
  <si>
    <t>07:25:29</t>
  </si>
  <si>
    <t>07:30:49</t>
  </si>
  <si>
    <t>07:31:22</t>
  </si>
  <si>
    <t>07:32:14</t>
  </si>
  <si>
    <t>07:33:24</t>
  </si>
  <si>
    <t>07:33:42</t>
  </si>
  <si>
    <t>07:42:43</t>
  </si>
  <si>
    <t>07:43:53</t>
  </si>
  <si>
    <t>07:45:25</t>
  </si>
  <si>
    <t>07:52:07</t>
  </si>
  <si>
    <t>07:52:35</t>
  </si>
  <si>
    <t>07:55:27</t>
  </si>
  <si>
    <t>07:57:07</t>
  </si>
  <si>
    <t>07:57:38</t>
  </si>
  <si>
    <t>07:57:51</t>
  </si>
  <si>
    <t>07:57:55</t>
  </si>
  <si>
    <t>08:00:38</t>
  </si>
  <si>
    <t>08:00:44</t>
  </si>
  <si>
    <t>08:05:03</t>
  </si>
  <si>
    <t>08:05:29</t>
  </si>
  <si>
    <t>08:08:20</t>
  </si>
  <si>
    <t>08:10:02</t>
  </si>
  <si>
    <t>08:15:59</t>
  </si>
  <si>
    <t>08:22:02</t>
  </si>
  <si>
    <t>08:25:47</t>
  </si>
  <si>
    <t>08:33:34</t>
  </si>
  <si>
    <t>08:41:11</t>
  </si>
  <si>
    <t>08:44:33</t>
  </si>
  <si>
    <t>08:58:24</t>
  </si>
  <si>
    <t>09:01:53</t>
  </si>
  <si>
    <t>09:02:14</t>
  </si>
  <si>
    <t>09:02:46</t>
  </si>
  <si>
    <t>09:03:28</t>
  </si>
  <si>
    <t>09:04:14</t>
  </si>
  <si>
    <t>09:07:13</t>
  </si>
  <si>
    <t>09:09:58</t>
  </si>
  <si>
    <t>09:10:29</t>
  </si>
  <si>
    <t>09:18:27</t>
  </si>
  <si>
    <t>09:23:23</t>
  </si>
  <si>
    <t>09:23:24</t>
  </si>
  <si>
    <t>09:37:43</t>
  </si>
  <si>
    <t>09:43:59</t>
  </si>
  <si>
    <t>09:50:48</t>
  </si>
  <si>
    <t>09:52:47</t>
  </si>
  <si>
    <t>09:53:54</t>
  </si>
  <si>
    <t>09:53:55</t>
  </si>
  <si>
    <t>09:56:05</t>
  </si>
  <si>
    <t>10:00:42</t>
  </si>
  <si>
    <t>10:00:43</t>
  </si>
  <si>
    <t>10:01:25</t>
  </si>
  <si>
    <t>10:17:59</t>
  </si>
  <si>
    <t>10:29:25</t>
  </si>
  <si>
    <t>10:38:04</t>
  </si>
  <si>
    <t>10:56:09</t>
  </si>
  <si>
    <t>10:59:11</t>
  </si>
  <si>
    <t>11:06:00</t>
  </si>
  <si>
    <t>коэффициенты</t>
  </si>
  <si>
    <t>штрафы</t>
  </si>
  <si>
    <r>
      <t>Дорога Приключений 17.10.09</t>
    </r>
    <r>
      <rPr>
        <b/>
        <sz val="28"/>
        <rFont val="Courier New Cyr"/>
        <family val="3"/>
      </rPr>
      <t xml:space="preserve">
</t>
    </r>
    <r>
      <rPr>
        <b/>
        <sz val="36"/>
        <color indexed="10"/>
        <rFont val="Courier New Cyr"/>
        <family val="0"/>
      </rPr>
      <t>ФАН</t>
    </r>
  </si>
  <si>
    <t>05:20:40</t>
  </si>
  <si>
    <t>05:25:02</t>
  </si>
  <si>
    <t>05:32:14</t>
  </si>
  <si>
    <t>05:36:06</t>
  </si>
  <si>
    <t>06:01:35</t>
  </si>
  <si>
    <t>06:27:12</t>
  </si>
  <si>
    <t>06:40:11</t>
  </si>
  <si>
    <t>06:40:58</t>
  </si>
  <si>
    <t>06:52:39</t>
  </si>
  <si>
    <t>06:54:10</t>
  </si>
  <si>
    <t>07:17:59</t>
  </si>
  <si>
    <t>07:20:51</t>
  </si>
  <si>
    <t>07:37:00</t>
  </si>
  <si>
    <t>08:22:45</t>
  </si>
  <si>
    <t>08:25:16</t>
  </si>
  <si>
    <t>08:34:57</t>
  </si>
  <si>
    <t>08:48:59</t>
  </si>
  <si>
    <t>09:31:30</t>
  </si>
  <si>
    <t>10:28:59</t>
  </si>
  <si>
    <t>Номер</t>
  </si>
  <si>
    <t>Название команды</t>
  </si>
  <si>
    <t>2</t>
  </si>
  <si>
    <t>приход</t>
  </si>
  <si>
    <t>выполнение</t>
  </si>
  <si>
    <t>Отсечки</t>
  </si>
  <si>
    <t>7</t>
  </si>
  <si>
    <t>13</t>
  </si>
  <si>
    <t>5</t>
  </si>
  <si>
    <t>6</t>
  </si>
  <si>
    <t>8</t>
  </si>
  <si>
    <t>1</t>
  </si>
  <si>
    <t>3</t>
  </si>
  <si>
    <t>4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</si>
  <si>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</si>
  <si>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</si>
  <si>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</si>
  <si>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</si>
  <si>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</si>
  <si>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</si>
  <si>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</si>
  <si>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</si>
  <si>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</si>
  <si>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</si>
  <si>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</si>
  <si>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</si>
  <si>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</si>
  <si>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</si>
  <si>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</si>
  <si>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</si>
  <si>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</si>
  <si>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Время факт</t>
  </si>
  <si>
    <t>Результат</t>
  </si>
  <si>
    <t>отсечка</t>
  </si>
  <si>
    <t>101</t>
  </si>
  <si>
    <t>102</t>
  </si>
  <si>
    <t>103</t>
  </si>
  <si>
    <t>104</t>
  </si>
  <si>
    <t>105</t>
  </si>
  <si>
    <t>106</t>
  </si>
  <si>
    <t>107</t>
  </si>
  <si>
    <t>финиш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</si>
  <si>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</si>
  <si>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</si>
  <si>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</si>
  <si>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</si>
  <si>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</si>
  <si>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</si>
  <si>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</si>
  <si>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</si>
  <si>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</si>
  <si>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</si>
  <si>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</si>
  <si>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</si>
  <si>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</si>
  <si>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</si>
  <si>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</si>
  <si>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</si>
  <si>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</si>
  <si>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</si>
  <si>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</si>
  <si>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</si>
  <si>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</si>
  <si>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</si>
  <si>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</si>
  <si>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</si>
  <si>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</si>
  <si>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</si>
  <si>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</si>
  <si>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</si>
  <si>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</si>
  <si>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</si>
  <si>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</si>
  <si>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</si>
  <si>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</si>
  <si>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</si>
  <si>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</si>
  <si>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</si>
  <si>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</si>
  <si>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</si>
  <si>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</si>
  <si>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</si>
  <si>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</si>
  <si>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</si>
  <si>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</si>
  <si>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</si>
  <si>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</si>
  <si>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</si>
  <si>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</si>
  <si>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</si>
  <si>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</si>
  <si>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</si>
  <si>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</si>
  <si>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</si>
  <si>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</si>
  <si>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</si>
  <si>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</si>
  <si>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</si>
  <si>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</si>
  <si>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</si>
  <si>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</si>
  <si>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</si>
  <si>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</si>
  <si>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</si>
  <si>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</si>
  <si>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</si>
  <si>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</si>
  <si>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</si>
  <si>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</si>
  <si>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</si>
  <si>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</si>
  <si>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</si>
  <si>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</si>
  <si>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</si>
  <si>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</si>
  <si>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</si>
  <si>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</si>
  <si>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</si>
  <si>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</si>
  <si>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</si>
  <si>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</si>
  <si>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</si>
  <si>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</si>
  <si>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</si>
  <si>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</si>
  <si>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</si>
  <si>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</si>
  <si>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</si>
  <si>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</si>
  <si>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</si>
  <si>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</si>
  <si>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</si>
  <si>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</si>
  <si>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скалодром</t>
  </si>
  <si>
    <t>колеса</t>
  </si>
  <si>
    <t>спутник</t>
  </si>
  <si>
    <t>переправа</t>
  </si>
  <si>
    <t>отметка</t>
  </si>
  <si>
    <t>дюльфер</t>
  </si>
  <si>
    <t>водовод</t>
  </si>
  <si>
    <t>Штраф Эл.</t>
  </si>
  <si>
    <t>старт</t>
  </si>
  <si>
    <t>штраф за пропуск КП</t>
  </si>
  <si>
    <t>штраф за невыполнение ТЭ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</si>
  <si>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</si>
  <si>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</si>
  <si>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</si>
  <si>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</si>
  <si>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</si>
  <si>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</si>
  <si>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</si>
  <si>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</si>
  <si>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</si>
  <si>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</si>
  <si>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</si>
  <si>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</si>
  <si>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</si>
  <si>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</si>
  <si>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</si>
  <si>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</si>
  <si>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</si>
  <si>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</si>
  <si>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</si>
  <si>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</si>
  <si>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</si>
  <si>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</si>
  <si>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</si>
  <si>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</si>
  <si>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</si>
  <si>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</si>
  <si>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</si>
  <si>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</si>
  <si>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</si>
  <si>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</si>
  <si>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</si>
  <si>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</si>
  <si>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</si>
  <si>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</si>
  <si>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</si>
  <si>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</si>
  <si>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</si>
  <si>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</si>
  <si>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</si>
  <si>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</si>
  <si>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</si>
  <si>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</si>
  <si>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</si>
  <si>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</si>
  <si>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</si>
  <si>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</si>
  <si>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</si>
  <si>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</si>
  <si>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</si>
  <si>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</si>
  <si>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</si>
  <si>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</si>
  <si>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</si>
  <si>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</si>
  <si>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</si>
  <si>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</si>
  <si>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</si>
  <si>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</si>
  <si>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</si>
  <si>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</si>
  <si>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</si>
  <si>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</si>
  <si>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</si>
  <si>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</si>
  <si>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</si>
  <si>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</si>
  <si>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</si>
  <si>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</si>
  <si>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</si>
  <si>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</si>
  <si>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</si>
  <si>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</si>
  <si>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</si>
  <si>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</si>
  <si>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138</t>
  </si>
  <si>
    <t>стрельба</t>
  </si>
  <si>
    <t>Бонус Ру.</t>
  </si>
  <si>
    <t>место</t>
  </si>
  <si>
    <t>Штраф Ру1</t>
  </si>
  <si>
    <t>Штраф Ру2</t>
  </si>
  <si>
    <t>время ТЭ*К</t>
  </si>
  <si>
    <t>Штраф РУ1</t>
  </si>
  <si>
    <t>Штраф РУ2</t>
  </si>
  <si>
    <t>фигурка</t>
  </si>
  <si>
    <t>фото-О</t>
  </si>
  <si>
    <r>
      <t>Дорога Приключений 17.10.09</t>
    </r>
    <r>
      <rPr>
        <b/>
        <sz val="28"/>
        <rFont val="Courier New Cyr"/>
        <family val="3"/>
      </rPr>
      <t xml:space="preserve">
</t>
    </r>
    <r>
      <rPr>
        <b/>
        <sz val="36"/>
        <color indexed="10"/>
        <rFont val="Courier New Cyr"/>
        <family val="0"/>
      </rPr>
      <t>СПОРТ</t>
    </r>
  </si>
  <si>
    <t>нет карты</t>
  </si>
  <si>
    <t>ФАН</t>
  </si>
  <si>
    <t>СПОРТ</t>
  </si>
  <si>
    <t>помощь на дороге</t>
  </si>
  <si>
    <t>выход за КВ</t>
  </si>
  <si>
    <t>Бонус РУ =</t>
  </si>
  <si>
    <t>стрельба +</t>
  </si>
  <si>
    <t>фото-о</t>
  </si>
  <si>
    <t>антонимы (3 мин)</t>
  </si>
  <si>
    <t>задачи (5 мин)</t>
  </si>
  <si>
    <t>стих     (1 час)</t>
  </si>
  <si>
    <t>яйцо    (1 час)</t>
  </si>
  <si>
    <t>тыква   (1 час)</t>
  </si>
  <si>
    <t>высота (10 мин)</t>
  </si>
  <si>
    <t>эл-во    (1 час)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</si>
</sst>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  <numFmt numFmtId="170" formatCode="h:mm;@"/>
    <numFmt numFmtId="171" formatCode="h:mm:ss;@"/>
    <numFmt numFmtId="172" formatCode="[h]:mm:ss;@"/>
  </numFmts>
  <fonts count="13">
    <font>
      <sz val="10"/>
      <name val="Arial Cyr"/>
      <family val="0"/>
    </font>
    <font>
      <sz val="10"/>
      <name val="Courier New Cyr"/>
      <family val="3"/>
    </font>
    <font>
      <sz val="8"/>
      <name val="Arial Cyr"/>
      <family val="0"/>
    </font>
    <font>
      <sz val="10"/>
      <name val="Arial Unicode MS"/>
      <family val="2"/>
    </font>
    <font>
      <b/>
      <sz val="10"/>
      <name val="Arial Cyr"/>
      <family val="0"/>
    </font>
    <font>
      <b/>
      <sz val="28"/>
      <name val="Courier New Cyr"/>
      <family val="3"/>
    </font>
    <font>
      <b/>
      <sz val="20"/>
      <name val="Courier New Cyr"/>
      <family val="0"/>
    </font>
    <font>
      <b/>
      <sz val="36"/>
      <color indexed="10"/>
      <name val="Courier New Cyr"/>
      <family val="0"/>
    </font>
    <font>
      <sz val="10"/>
      <color indexed="10"/>
      <name val="Arial Cyr"/>
      <family val="0"/>
    </font>
    <font>
      <b/>
      <sz val="10"/>
      <color indexed="10"/>
      <name val="Arial Unicode MS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textRotation="90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21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21" fontId="0" fillId="4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5" borderId="0" xfId="0" applyFill="1" applyAlignment="1">
      <alignment/>
    </xf>
    <xf numFmtId="172" fontId="0" fillId="5" borderId="0" xfId="0" applyNumberFormat="1" applyFill="1" applyAlignment="1">
      <alignment/>
    </xf>
    <xf numFmtId="1" fontId="8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9" fillId="0" borderId="1" xfId="0" applyFont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R200"/>
  <sheetViews>
    <sheetView workbookViewId="0" topLeftCell="B43">
      <selection activeCell="K50" sqref="K50"/>
    </sheetView>
  </sheetViews>
  <sheetFormatPr defaultColWidth="9.00390625" defaultRowHeight="12.75"/>
  <cols>
    <col min="1" max="1" width="38.00390625" style="0" bestFit="1" customWidth="1"/>
    <col min="6" max="6" width="12.00390625" style="0" customWidth="1"/>
    <col min="7" max="7" width="12.75390625" style="0" customWidth="1"/>
    <col min="8" max="8" width="14.25390625" style="0" customWidth="1"/>
    <col min="9" max="9" width="11.25390625" style="0" customWidth="1"/>
    <col min="10" max="10" width="8.50390625" style="0" customWidth="1"/>
    <col min="11" max="11" width="8.75390625" style="0" customWidth="1"/>
    <col min="12" max="12" width="7.875" style="0" customWidth="1"/>
    <col min="13" max="13" width="8.50390625" style="0" customWidth="1"/>
    <col min="14" max="15" width="8.625" style="0" customWidth="1"/>
    <col min="16" max="16" width="11.125" style="37" customWidth="1"/>
    <col min="18" max="18" width="15.875" style="0" customWidth="1"/>
  </cols>
  <sheetData>
    <row r="1" spans="1:18" ht="26.25" customHeight="1">
      <c r="A1" s="53" t="s">
        <v>85</v>
      </c>
      <c r="B1" s="53"/>
      <c r="E1" s="41" t="s">
        <v>106</v>
      </c>
      <c r="F1" s="41" t="s">
        <v>331</v>
      </c>
      <c r="G1" s="41" t="s">
        <v>332</v>
      </c>
      <c r="H1" s="41" t="s">
        <v>341</v>
      </c>
      <c r="I1" s="51" t="s">
        <v>344</v>
      </c>
      <c r="J1" s="51" t="s">
        <v>345</v>
      </c>
      <c r="K1" s="51" t="s">
        <v>346</v>
      </c>
      <c r="L1" s="51" t="s">
        <v>347</v>
      </c>
      <c r="M1" s="51" t="s">
        <v>350</v>
      </c>
      <c r="N1" s="51" t="s">
        <v>348</v>
      </c>
      <c r="O1" s="51" t="s">
        <v>349</v>
      </c>
      <c r="P1" s="42" t="s">
        <v>342</v>
      </c>
      <c r="Q1" s="43">
        <v>0.003472222222222222</v>
      </c>
      <c r="R1" s="41" t="s">
        <v>339</v>
      </c>
    </row>
    <row r="2" spans="1:17" ht="12.75">
      <c r="A2" s="32" t="s">
        <v>248</v>
      </c>
      <c r="B2" s="33">
        <v>0.08333333333333333</v>
      </c>
      <c r="D2" t="s">
        <v>338</v>
      </c>
      <c r="E2" t="s">
        <v>117</v>
      </c>
      <c r="F2" s="24">
        <v>0.041666666666666664</v>
      </c>
      <c r="G2" s="24">
        <v>0.006944444444444444</v>
      </c>
      <c r="H2" s="24">
        <f aca="true" t="shared" si="0" ref="H2:H23">I2+J2+K2+L2+M2+N2+O2+Q2+R2</f>
        <v>0.13680555555555554</v>
      </c>
      <c r="I2" s="24">
        <v>0.01875</v>
      </c>
      <c r="J2" s="24">
        <v>0.027777777777777776</v>
      </c>
      <c r="K2" s="24">
        <v>0</v>
      </c>
      <c r="L2" s="24">
        <v>0.041666666666666664</v>
      </c>
      <c r="M2" s="24">
        <v>0.041666666666666664</v>
      </c>
      <c r="N2" s="24">
        <v>0</v>
      </c>
      <c r="O2" s="24">
        <v>0.006944444444444444</v>
      </c>
      <c r="P2" s="40">
        <v>0</v>
      </c>
      <c r="Q2" s="23">
        <f>P2*Q$1</f>
        <v>0</v>
      </c>
    </row>
    <row r="3" spans="1:17" ht="12.75">
      <c r="A3" s="32" t="s">
        <v>249</v>
      </c>
      <c r="B3" s="33">
        <v>0.041666666666666664</v>
      </c>
      <c r="C3" s="23"/>
      <c r="E3" t="s">
        <v>108</v>
      </c>
      <c r="F3" s="24">
        <v>0</v>
      </c>
      <c r="G3" s="24">
        <v>0</v>
      </c>
      <c r="H3" s="24">
        <f t="shared" si="0"/>
        <v>0.22013888888888888</v>
      </c>
      <c r="I3" s="24">
        <v>0.01875</v>
      </c>
      <c r="J3" s="24">
        <v>0.034722222222222224</v>
      </c>
      <c r="K3" s="24">
        <v>0.041666666666666664</v>
      </c>
      <c r="L3" s="24">
        <v>0.041666666666666664</v>
      </c>
      <c r="M3" s="24">
        <v>0.041666666666666664</v>
      </c>
      <c r="N3" s="24">
        <v>0</v>
      </c>
      <c r="O3" s="24">
        <v>0.006944444444444444</v>
      </c>
      <c r="P3" s="37">
        <v>10</v>
      </c>
      <c r="Q3" s="23">
        <f aca="true" t="shared" si="1" ref="Q3:Q66">P3*Q$1</f>
        <v>0.034722222222222224</v>
      </c>
    </row>
    <row r="4" spans="2:17" ht="12.75">
      <c r="B4" s="23"/>
      <c r="C4" s="23"/>
      <c r="E4" t="s">
        <v>118</v>
      </c>
      <c r="F4" s="24">
        <v>0</v>
      </c>
      <c r="G4" s="24">
        <v>0</v>
      </c>
      <c r="H4" s="24">
        <f t="shared" si="0"/>
        <v>0.20486111111111108</v>
      </c>
      <c r="I4" s="24">
        <v>0.020833333333333332</v>
      </c>
      <c r="J4" s="24">
        <v>0.027777777777777776</v>
      </c>
      <c r="K4" s="24">
        <v>0.041666666666666664</v>
      </c>
      <c r="L4" s="24">
        <v>0.041666666666666664</v>
      </c>
      <c r="M4" s="24">
        <v>0.041666666666666664</v>
      </c>
      <c r="N4" s="24">
        <v>0</v>
      </c>
      <c r="O4" s="24">
        <v>0.006944444444444444</v>
      </c>
      <c r="P4" s="37">
        <v>7</v>
      </c>
      <c r="Q4" s="23">
        <f t="shared" si="1"/>
        <v>0.024305555555555552</v>
      </c>
    </row>
    <row r="5" spans="5:17" ht="12.75">
      <c r="E5" t="s">
        <v>119</v>
      </c>
      <c r="F5" s="24">
        <v>0</v>
      </c>
      <c r="G5" s="24">
        <v>0.013888888888888888</v>
      </c>
      <c r="H5" s="24">
        <f t="shared" si="0"/>
        <v>0.19791666666666666</v>
      </c>
      <c r="I5" s="24">
        <v>0.020833333333333332</v>
      </c>
      <c r="J5" s="24">
        <v>0.03125</v>
      </c>
      <c r="K5" s="24">
        <v>0.041666666666666664</v>
      </c>
      <c r="L5" s="24">
        <v>0.041666666666666664</v>
      </c>
      <c r="M5" s="24">
        <v>0.041666666666666664</v>
      </c>
      <c r="N5" s="24">
        <v>0</v>
      </c>
      <c r="O5" s="24">
        <v>0</v>
      </c>
      <c r="P5" s="37">
        <v>6</v>
      </c>
      <c r="Q5" s="23">
        <f t="shared" si="1"/>
        <v>0.020833333333333332</v>
      </c>
    </row>
    <row r="6" spans="1:17" ht="12.75">
      <c r="A6" s="54" t="s">
        <v>84</v>
      </c>
      <c r="B6" s="54"/>
      <c r="E6" t="s">
        <v>114</v>
      </c>
      <c r="F6" s="24">
        <v>0</v>
      </c>
      <c r="G6" s="24">
        <v>0</v>
      </c>
      <c r="H6" s="24">
        <f t="shared" si="0"/>
        <v>0.14236111111111108</v>
      </c>
      <c r="I6" s="24">
        <v>0.020833333333333332</v>
      </c>
      <c r="J6" s="24">
        <v>0.034722222222222224</v>
      </c>
      <c r="K6" s="24">
        <v>0.041666666666666664</v>
      </c>
      <c r="L6" s="24">
        <v>0</v>
      </c>
      <c r="M6" s="24">
        <v>0.041666666666666664</v>
      </c>
      <c r="N6" s="24">
        <v>0</v>
      </c>
      <c r="O6" s="24">
        <v>0</v>
      </c>
      <c r="P6" s="37">
        <v>1</v>
      </c>
      <c r="Q6" s="23">
        <f t="shared" si="1"/>
        <v>0.003472222222222222</v>
      </c>
    </row>
    <row r="7" spans="1:17" ht="12.75">
      <c r="A7" s="48" t="s">
        <v>239</v>
      </c>
      <c r="B7" s="47">
        <v>20</v>
      </c>
      <c r="E7" t="s">
        <v>115</v>
      </c>
      <c r="F7" s="24">
        <v>0</v>
      </c>
      <c r="G7" s="24">
        <v>0.006944444444444444</v>
      </c>
      <c r="H7" s="24">
        <f t="shared" si="0"/>
        <v>0.18055555555555552</v>
      </c>
      <c r="I7" s="24">
        <v>0.020833333333333332</v>
      </c>
      <c r="J7" s="24">
        <v>0.027777777777777776</v>
      </c>
      <c r="K7" s="24">
        <v>0.041666666666666664</v>
      </c>
      <c r="L7" s="24">
        <v>0.041666666666666664</v>
      </c>
      <c r="M7" s="24">
        <v>0.041666666666666664</v>
      </c>
      <c r="N7" s="24">
        <v>0</v>
      </c>
      <c r="O7" s="24">
        <v>0</v>
      </c>
      <c r="P7" s="37">
        <v>2</v>
      </c>
      <c r="Q7" s="23">
        <f t="shared" si="1"/>
        <v>0.006944444444444444</v>
      </c>
    </row>
    <row r="8" spans="1:17" ht="12.75">
      <c r="A8" s="30" t="s">
        <v>325</v>
      </c>
      <c r="B8" s="31">
        <v>15</v>
      </c>
      <c r="E8" s="52" t="s">
        <v>112</v>
      </c>
      <c r="F8" s="24">
        <v>0</v>
      </c>
      <c r="G8" s="24">
        <v>0</v>
      </c>
      <c r="H8" s="24">
        <f t="shared" si="0"/>
        <v>0.1722222222222222</v>
      </c>
      <c r="I8" s="24">
        <v>0.0125</v>
      </c>
      <c r="J8" s="24">
        <v>0.017361111111111112</v>
      </c>
      <c r="K8" s="24">
        <v>0.041666666666666664</v>
      </c>
      <c r="L8" s="24">
        <v>0.041666666666666664</v>
      </c>
      <c r="M8" s="24">
        <v>0.041666666666666664</v>
      </c>
      <c r="N8" s="24">
        <v>0</v>
      </c>
      <c r="O8" s="24">
        <v>0</v>
      </c>
      <c r="P8" s="37">
        <v>5</v>
      </c>
      <c r="Q8" s="23">
        <f t="shared" si="1"/>
        <v>0.017361111111111112</v>
      </c>
    </row>
    <row r="9" spans="1:17" ht="12.75">
      <c r="A9" s="30" t="s">
        <v>333</v>
      </c>
      <c r="B9" s="31">
        <v>14</v>
      </c>
      <c r="E9" t="s">
        <v>116</v>
      </c>
      <c r="F9" s="24">
        <v>0</v>
      </c>
      <c r="G9" s="24">
        <v>0</v>
      </c>
      <c r="H9" s="24">
        <f t="shared" si="0"/>
        <v>0.14513888888888887</v>
      </c>
      <c r="I9" s="24">
        <v>0.016666666666666666</v>
      </c>
      <c r="J9" s="24">
        <v>0.03125</v>
      </c>
      <c r="K9" s="24">
        <v>0</v>
      </c>
      <c r="L9" s="24">
        <v>0.041666666666666664</v>
      </c>
      <c r="M9" s="24">
        <v>0.041666666666666664</v>
      </c>
      <c r="N9" s="24">
        <v>0</v>
      </c>
      <c r="O9" s="24">
        <v>0</v>
      </c>
      <c r="P9" s="37">
        <v>4</v>
      </c>
      <c r="Q9" s="23">
        <f t="shared" si="1"/>
        <v>0.013888888888888888</v>
      </c>
    </row>
    <row r="10" spans="1:17" ht="12.75">
      <c r="A10" s="30" t="s">
        <v>343</v>
      </c>
      <c r="B10" s="31">
        <v>1</v>
      </c>
      <c r="E10" t="s">
        <v>120</v>
      </c>
      <c r="F10" s="24">
        <v>0</v>
      </c>
      <c r="G10" s="24">
        <v>0</v>
      </c>
      <c r="H10" s="24">
        <f t="shared" si="0"/>
        <v>0.19374999999999998</v>
      </c>
      <c r="I10" s="24">
        <v>0.016666666666666666</v>
      </c>
      <c r="J10" s="24">
        <v>0.027777777777777776</v>
      </c>
      <c r="K10" s="24">
        <v>0.041666666666666664</v>
      </c>
      <c r="L10" s="24">
        <v>0.041666666666666664</v>
      </c>
      <c r="M10" s="24">
        <v>0.041666666666666664</v>
      </c>
      <c r="N10" s="24">
        <v>0</v>
      </c>
      <c r="O10" s="24">
        <v>0</v>
      </c>
      <c r="P10" s="37">
        <v>7</v>
      </c>
      <c r="Q10" s="23">
        <f t="shared" si="1"/>
        <v>0.024305555555555552</v>
      </c>
    </row>
    <row r="11" spans="1:17" ht="12.75">
      <c r="A11" s="30" t="s">
        <v>240</v>
      </c>
      <c r="B11" s="31">
        <v>10</v>
      </c>
      <c r="E11" t="s">
        <v>121</v>
      </c>
      <c r="F11" s="24">
        <v>0</v>
      </c>
      <c r="G11" s="24">
        <v>0</v>
      </c>
      <c r="H11" s="24">
        <f t="shared" si="0"/>
        <v>0.18402777777777776</v>
      </c>
      <c r="I11" s="24">
        <v>0.020833333333333332</v>
      </c>
      <c r="J11" s="24">
        <v>0.03125</v>
      </c>
      <c r="K11" s="24">
        <v>0.041666666666666664</v>
      </c>
      <c r="L11" s="24">
        <v>0.041666666666666664</v>
      </c>
      <c r="M11" s="24">
        <v>0.041666666666666664</v>
      </c>
      <c r="N11" s="24">
        <v>0</v>
      </c>
      <c r="O11" s="24">
        <v>0</v>
      </c>
      <c r="P11" s="37">
        <v>2</v>
      </c>
      <c r="Q11" s="23">
        <f t="shared" si="1"/>
        <v>0.006944444444444444</v>
      </c>
    </row>
    <row r="12" spans="1:17" ht="12.75">
      <c r="A12" s="30" t="s">
        <v>241</v>
      </c>
      <c r="B12" s="31">
        <v>4</v>
      </c>
      <c r="E12" t="s">
        <v>122</v>
      </c>
      <c r="F12" s="24">
        <v>0</v>
      </c>
      <c r="G12" s="24">
        <v>0</v>
      </c>
      <c r="H12" s="24">
        <f t="shared" si="0"/>
        <v>0.15277777777777776</v>
      </c>
      <c r="I12" s="24">
        <v>0.020833333333333332</v>
      </c>
      <c r="J12" s="24">
        <v>0.027777777777777776</v>
      </c>
      <c r="K12" s="24">
        <v>0</v>
      </c>
      <c r="L12" s="24">
        <v>0.041666666666666664</v>
      </c>
      <c r="M12" s="24">
        <v>0.041666666666666664</v>
      </c>
      <c r="N12" s="24">
        <v>0</v>
      </c>
      <c r="O12" s="24">
        <v>0.006944444444444444</v>
      </c>
      <c r="P12" s="37">
        <v>4</v>
      </c>
      <c r="Q12" s="23">
        <f t="shared" si="1"/>
        <v>0.013888888888888888</v>
      </c>
    </row>
    <row r="13" spans="1:17" ht="12.75">
      <c r="A13" s="30" t="s">
        <v>244</v>
      </c>
      <c r="B13" s="31">
        <v>20</v>
      </c>
      <c r="E13" t="s">
        <v>123</v>
      </c>
      <c r="F13" s="24">
        <v>0</v>
      </c>
      <c r="G13" s="24">
        <v>0.013888888888888888</v>
      </c>
      <c r="H13" s="24">
        <f t="shared" si="0"/>
        <v>0.20138888888888887</v>
      </c>
      <c r="I13" s="24">
        <v>0.020833333333333332</v>
      </c>
      <c r="J13" s="24">
        <v>0.03125</v>
      </c>
      <c r="K13" s="24">
        <v>0.041666666666666664</v>
      </c>
      <c r="L13" s="24">
        <v>0.041666666666666664</v>
      </c>
      <c r="M13" s="24">
        <v>0.041666666666666664</v>
      </c>
      <c r="N13" s="24">
        <v>0</v>
      </c>
      <c r="O13" s="24">
        <v>0</v>
      </c>
      <c r="P13" s="37">
        <v>7</v>
      </c>
      <c r="Q13" s="23">
        <f t="shared" si="1"/>
        <v>0.024305555555555552</v>
      </c>
    </row>
    <row r="14" spans="1:17" ht="12.75">
      <c r="A14" s="30" t="s">
        <v>245</v>
      </c>
      <c r="B14" s="31">
        <v>20</v>
      </c>
      <c r="E14" t="s">
        <v>113</v>
      </c>
      <c r="F14" s="24">
        <v>0</v>
      </c>
      <c r="G14" s="24">
        <v>0</v>
      </c>
      <c r="H14" s="24">
        <f t="shared" si="0"/>
        <v>0.18888888888888888</v>
      </c>
      <c r="I14" s="24">
        <v>0.01875</v>
      </c>
      <c r="J14" s="24">
        <v>0.03125</v>
      </c>
      <c r="K14" s="24">
        <v>0.041666666666666664</v>
      </c>
      <c r="L14" s="24">
        <v>0.041666666666666664</v>
      </c>
      <c r="M14" s="24">
        <v>0.041666666666666664</v>
      </c>
      <c r="N14" s="24">
        <v>0</v>
      </c>
      <c r="O14" s="24">
        <v>0</v>
      </c>
      <c r="P14" s="37">
        <v>4</v>
      </c>
      <c r="Q14" s="23">
        <f t="shared" si="1"/>
        <v>0.013888888888888888</v>
      </c>
    </row>
    <row r="15" spans="1:17" ht="12.75">
      <c r="A15" s="30"/>
      <c r="B15" s="31"/>
      <c r="E15" t="s">
        <v>124</v>
      </c>
      <c r="F15" s="24">
        <v>0</v>
      </c>
      <c r="G15" s="24">
        <v>0</v>
      </c>
      <c r="H15" s="24">
        <f t="shared" si="0"/>
        <v>0.20833333333333331</v>
      </c>
      <c r="I15" s="24">
        <v>0.020833333333333332</v>
      </c>
      <c r="J15" s="24">
        <v>0.034722222222222224</v>
      </c>
      <c r="K15" s="24">
        <v>0.041666666666666664</v>
      </c>
      <c r="L15" s="24">
        <v>0.041666666666666664</v>
      </c>
      <c r="M15" s="24">
        <v>0.041666666666666664</v>
      </c>
      <c r="N15" s="24">
        <v>0</v>
      </c>
      <c r="O15" s="24">
        <v>0.006944444444444444</v>
      </c>
      <c r="P15" s="37">
        <v>6</v>
      </c>
      <c r="Q15" s="23">
        <f t="shared" si="1"/>
        <v>0.020833333333333332</v>
      </c>
    </row>
    <row r="16" spans="5:17" ht="12.75">
      <c r="E16" t="s">
        <v>125</v>
      </c>
      <c r="F16" s="24">
        <v>0</v>
      </c>
      <c r="G16" s="24">
        <v>0</v>
      </c>
      <c r="H16" s="24">
        <f t="shared" si="0"/>
        <v>0.19791666666666663</v>
      </c>
      <c r="I16" s="24">
        <v>0.020833333333333332</v>
      </c>
      <c r="J16" s="24">
        <v>0.034722222222222224</v>
      </c>
      <c r="K16" s="24">
        <v>0.041666666666666664</v>
      </c>
      <c r="L16" s="24">
        <v>0.041666666666666664</v>
      </c>
      <c r="M16" s="24">
        <v>0.041666666666666664</v>
      </c>
      <c r="N16" s="24">
        <v>0</v>
      </c>
      <c r="O16" s="24">
        <v>0</v>
      </c>
      <c r="P16" s="37">
        <v>5</v>
      </c>
      <c r="Q16" s="23">
        <f t="shared" si="1"/>
        <v>0.017361111111111112</v>
      </c>
    </row>
    <row r="17" spans="5:17" ht="12.75">
      <c r="E17" t="s">
        <v>126</v>
      </c>
      <c r="F17" s="24">
        <v>0</v>
      </c>
      <c r="G17" s="24">
        <v>0.006944444444444444</v>
      </c>
      <c r="H17" s="24">
        <f t="shared" si="0"/>
        <v>0.1111111111111111</v>
      </c>
      <c r="I17" s="24">
        <v>0.020833333333333332</v>
      </c>
      <c r="J17" s="24">
        <v>0.034722222222222224</v>
      </c>
      <c r="K17" s="24">
        <v>0</v>
      </c>
      <c r="L17" s="24">
        <v>0</v>
      </c>
      <c r="M17" s="24">
        <v>0.041666666666666664</v>
      </c>
      <c r="N17" s="24">
        <v>0</v>
      </c>
      <c r="O17" s="24">
        <v>0</v>
      </c>
      <c r="P17" s="37">
        <v>4</v>
      </c>
      <c r="Q17" s="23">
        <f t="shared" si="1"/>
        <v>0.013888888888888888</v>
      </c>
    </row>
    <row r="18" spans="5:17" ht="12.75">
      <c r="E18" s="52" t="s">
        <v>127</v>
      </c>
      <c r="F18" s="24">
        <v>0</v>
      </c>
      <c r="G18" s="24">
        <v>0</v>
      </c>
      <c r="H18" s="24">
        <f t="shared" si="0"/>
        <v>0.1326388888888889</v>
      </c>
      <c r="I18" s="24">
        <v>0.014583333333333332</v>
      </c>
      <c r="J18" s="24">
        <v>0.020833333333333332</v>
      </c>
      <c r="K18" s="24">
        <v>0</v>
      </c>
      <c r="L18" s="24">
        <v>0.041666666666666664</v>
      </c>
      <c r="M18" s="24">
        <v>0.041666666666666664</v>
      </c>
      <c r="N18" s="24">
        <v>0</v>
      </c>
      <c r="O18" s="24">
        <v>0</v>
      </c>
      <c r="P18" s="37">
        <v>4</v>
      </c>
      <c r="Q18" s="23">
        <f t="shared" si="1"/>
        <v>0.013888888888888888</v>
      </c>
    </row>
    <row r="19" spans="5:17" ht="12.75">
      <c r="E19" t="s">
        <v>128</v>
      </c>
      <c r="F19" s="24">
        <v>0</v>
      </c>
      <c r="G19" s="24">
        <v>0</v>
      </c>
      <c r="H19" s="24">
        <f t="shared" si="0"/>
        <v>0.18402777777777773</v>
      </c>
      <c r="I19" s="24">
        <v>0.020833333333333332</v>
      </c>
      <c r="J19" s="24">
        <v>0.027777777777777776</v>
      </c>
      <c r="K19" s="24">
        <v>0.041666666666666664</v>
      </c>
      <c r="L19" s="24">
        <v>0.041666666666666664</v>
      </c>
      <c r="M19" s="24">
        <v>0.041666666666666664</v>
      </c>
      <c r="N19" s="24">
        <v>0</v>
      </c>
      <c r="O19" s="24">
        <v>0</v>
      </c>
      <c r="P19" s="37">
        <v>3</v>
      </c>
      <c r="Q19" s="23">
        <f t="shared" si="1"/>
        <v>0.010416666666666666</v>
      </c>
    </row>
    <row r="20" spans="5:17" ht="12.75">
      <c r="E20" t="s">
        <v>129</v>
      </c>
      <c r="F20" s="24">
        <v>0</v>
      </c>
      <c r="G20" s="24">
        <v>0</v>
      </c>
      <c r="H20" s="24">
        <f t="shared" si="0"/>
        <v>0.14930555555555555</v>
      </c>
      <c r="I20" s="24">
        <v>0.020833333333333332</v>
      </c>
      <c r="J20" s="24">
        <v>0.03125</v>
      </c>
      <c r="K20" s="24">
        <v>0</v>
      </c>
      <c r="L20" s="24">
        <v>0.041666666666666664</v>
      </c>
      <c r="M20" s="24">
        <v>0.041666666666666664</v>
      </c>
      <c r="N20" s="24">
        <v>0</v>
      </c>
      <c r="O20" s="24">
        <v>0</v>
      </c>
      <c r="P20" s="37">
        <v>4</v>
      </c>
      <c r="Q20" s="23">
        <f t="shared" si="1"/>
        <v>0.013888888888888888</v>
      </c>
    </row>
    <row r="21" spans="5:17" ht="12.75">
      <c r="E21" t="s">
        <v>130</v>
      </c>
      <c r="F21" s="24">
        <v>0</v>
      </c>
      <c r="G21" s="24">
        <v>0</v>
      </c>
      <c r="H21" s="24">
        <f t="shared" si="0"/>
        <v>0.14027777777777775</v>
      </c>
      <c r="I21" s="24">
        <v>0.01875</v>
      </c>
      <c r="J21" s="24">
        <v>0.027777777777777776</v>
      </c>
      <c r="K21" s="24">
        <v>0.041666666666666664</v>
      </c>
      <c r="L21" s="24">
        <v>0</v>
      </c>
      <c r="M21" s="24">
        <v>0.041666666666666664</v>
      </c>
      <c r="N21" s="24">
        <v>0</v>
      </c>
      <c r="O21" s="24">
        <v>0</v>
      </c>
      <c r="P21" s="37">
        <v>3</v>
      </c>
      <c r="Q21" s="23">
        <f t="shared" si="1"/>
        <v>0.010416666666666666</v>
      </c>
    </row>
    <row r="22" spans="5:17" ht="12.75">
      <c r="E22" t="s">
        <v>131</v>
      </c>
      <c r="F22" s="24">
        <v>0</v>
      </c>
      <c r="G22" s="24">
        <v>0.041666666666666664</v>
      </c>
      <c r="H22" s="24">
        <f t="shared" si="0"/>
        <v>0.13194444444444442</v>
      </c>
      <c r="I22" s="24">
        <v>0.020833333333333332</v>
      </c>
      <c r="J22" s="24">
        <v>0.017361111111111112</v>
      </c>
      <c r="K22" s="24">
        <v>0</v>
      </c>
      <c r="L22" s="24">
        <v>0.041666666666666664</v>
      </c>
      <c r="M22" s="24">
        <v>0.041666666666666664</v>
      </c>
      <c r="N22" s="24">
        <v>0</v>
      </c>
      <c r="O22" s="24">
        <v>0</v>
      </c>
      <c r="P22" s="37">
        <v>3</v>
      </c>
      <c r="Q22" s="23">
        <f t="shared" si="1"/>
        <v>0.010416666666666666</v>
      </c>
    </row>
    <row r="23" spans="5:17" ht="12.75">
      <c r="E23" t="s">
        <v>132</v>
      </c>
      <c r="F23" s="24">
        <v>0</v>
      </c>
      <c r="G23" s="24">
        <v>0</v>
      </c>
      <c r="H23" s="24">
        <f t="shared" si="0"/>
        <v>0.19444444444444442</v>
      </c>
      <c r="I23" s="24">
        <v>0.020833333333333332</v>
      </c>
      <c r="J23" s="24">
        <v>0.03125</v>
      </c>
      <c r="K23" s="24">
        <v>0.041666666666666664</v>
      </c>
      <c r="L23" s="24">
        <v>0.041666666666666664</v>
      </c>
      <c r="M23" s="24">
        <v>0.041666666666666664</v>
      </c>
      <c r="N23" s="24">
        <v>0</v>
      </c>
      <c r="O23" s="24">
        <v>0</v>
      </c>
      <c r="P23" s="37">
        <v>5</v>
      </c>
      <c r="Q23" s="23">
        <f t="shared" si="1"/>
        <v>0.017361111111111112</v>
      </c>
    </row>
    <row r="24" spans="5:17" ht="12.75">
      <c r="E24" s="38" t="s">
        <v>133</v>
      </c>
      <c r="F24" s="39" t="s">
        <v>336</v>
      </c>
      <c r="G24" s="39">
        <v>0</v>
      </c>
      <c r="H24" s="39" t="s">
        <v>336</v>
      </c>
      <c r="I24" s="39"/>
      <c r="J24" s="39"/>
      <c r="K24" s="39"/>
      <c r="L24" s="39"/>
      <c r="M24" s="39"/>
      <c r="N24" s="39"/>
      <c r="O24" s="39"/>
      <c r="Q24" s="23">
        <f t="shared" si="1"/>
        <v>0</v>
      </c>
    </row>
    <row r="25" spans="5:17" ht="12.75">
      <c r="E25" t="s">
        <v>134</v>
      </c>
      <c r="F25" s="24">
        <v>0</v>
      </c>
      <c r="G25" s="24">
        <v>0.041666666666666664</v>
      </c>
      <c r="H25" s="24">
        <f aca="true" t="shared" si="2" ref="H25:H32">I25+J25+K25+L25+M25+N25+O25+Q25+R25</f>
        <v>0.14791666666666664</v>
      </c>
      <c r="I25" s="24">
        <v>0.0125</v>
      </c>
      <c r="J25" s="24">
        <v>0.027777777777777776</v>
      </c>
      <c r="K25" s="24">
        <v>0.041666666666666664</v>
      </c>
      <c r="L25" s="24">
        <v>0</v>
      </c>
      <c r="M25" s="24">
        <v>0.041666666666666664</v>
      </c>
      <c r="N25" s="24">
        <v>0</v>
      </c>
      <c r="O25" s="24">
        <v>0</v>
      </c>
      <c r="P25" s="37">
        <v>7</v>
      </c>
      <c r="Q25" s="23">
        <f t="shared" si="1"/>
        <v>0.024305555555555552</v>
      </c>
    </row>
    <row r="26" spans="5:17" ht="12.75">
      <c r="E26" t="s">
        <v>135</v>
      </c>
      <c r="F26" s="24">
        <v>0</v>
      </c>
      <c r="G26" s="24">
        <v>0.041666666666666664</v>
      </c>
      <c r="H26" s="24">
        <f t="shared" si="2"/>
        <v>0.17916666666666664</v>
      </c>
      <c r="I26" s="24">
        <v>0.0125</v>
      </c>
      <c r="J26" s="24">
        <v>0.024305555555555556</v>
      </c>
      <c r="K26" s="24">
        <v>0.041666666666666664</v>
      </c>
      <c r="L26" s="24">
        <v>0.041666666666666664</v>
      </c>
      <c r="M26" s="24">
        <v>0.041666666666666664</v>
      </c>
      <c r="N26" s="24">
        <v>0</v>
      </c>
      <c r="O26" s="24">
        <v>0</v>
      </c>
      <c r="P26" s="37">
        <v>5</v>
      </c>
      <c r="Q26" s="23">
        <f t="shared" si="1"/>
        <v>0.017361111111111112</v>
      </c>
    </row>
    <row r="27" spans="5:17" ht="12.75">
      <c r="E27" t="s">
        <v>136</v>
      </c>
      <c r="F27" s="24">
        <v>0</v>
      </c>
      <c r="G27" s="24">
        <v>0</v>
      </c>
      <c r="H27" s="24">
        <f t="shared" si="2"/>
        <v>0.18125</v>
      </c>
      <c r="I27" s="24">
        <v>0.014583333333333332</v>
      </c>
      <c r="J27" s="24">
        <v>0.027777777777777776</v>
      </c>
      <c r="K27" s="24">
        <v>0.041666666666666664</v>
      </c>
      <c r="L27" s="24">
        <v>0.041666666666666664</v>
      </c>
      <c r="M27" s="24">
        <v>0.041666666666666664</v>
      </c>
      <c r="N27" s="24">
        <v>0</v>
      </c>
      <c r="O27" s="24">
        <v>0</v>
      </c>
      <c r="P27" s="37">
        <v>4</v>
      </c>
      <c r="Q27" s="23">
        <f t="shared" si="1"/>
        <v>0.013888888888888888</v>
      </c>
    </row>
    <row r="28" spans="5:17" ht="12.75">
      <c r="E28" t="s">
        <v>250</v>
      </c>
      <c r="F28" s="24">
        <v>0</v>
      </c>
      <c r="G28" s="24">
        <v>0.034722222222222224</v>
      </c>
      <c r="H28" s="24">
        <f t="shared" si="2"/>
        <v>0.19444444444444442</v>
      </c>
      <c r="I28" s="24">
        <v>0.020833333333333332</v>
      </c>
      <c r="J28" s="24">
        <v>0.03125</v>
      </c>
      <c r="K28" s="24">
        <v>0.041666666666666664</v>
      </c>
      <c r="L28" s="24">
        <v>0.041666666666666664</v>
      </c>
      <c r="M28" s="24">
        <v>0.041666666666666664</v>
      </c>
      <c r="N28" s="24">
        <v>0</v>
      </c>
      <c r="O28" s="24">
        <v>0</v>
      </c>
      <c r="P28" s="37">
        <v>5</v>
      </c>
      <c r="Q28" s="23">
        <f t="shared" si="1"/>
        <v>0.017361111111111112</v>
      </c>
    </row>
    <row r="29" spans="5:17" ht="12.75">
      <c r="E29" t="s">
        <v>251</v>
      </c>
      <c r="F29" s="24">
        <v>0</v>
      </c>
      <c r="G29" s="24">
        <v>0</v>
      </c>
      <c r="H29" s="24">
        <f t="shared" si="2"/>
        <v>0.14027777777777778</v>
      </c>
      <c r="I29" s="24">
        <v>0.01875</v>
      </c>
      <c r="J29" s="24">
        <v>0.03125</v>
      </c>
      <c r="K29" s="24">
        <v>0.041666666666666664</v>
      </c>
      <c r="L29" s="24">
        <v>0</v>
      </c>
      <c r="M29" s="24">
        <v>0.041666666666666664</v>
      </c>
      <c r="N29" s="24">
        <v>0</v>
      </c>
      <c r="O29" s="24">
        <v>0</v>
      </c>
      <c r="P29" s="37">
        <v>2</v>
      </c>
      <c r="Q29" s="23">
        <f t="shared" si="1"/>
        <v>0.006944444444444444</v>
      </c>
    </row>
    <row r="30" spans="5:17" ht="12.75">
      <c r="E30" t="s">
        <v>252</v>
      </c>
      <c r="F30" s="24">
        <v>0</v>
      </c>
      <c r="G30" s="24">
        <v>0</v>
      </c>
      <c r="H30" s="24">
        <f t="shared" si="2"/>
        <v>0.13541666666666666</v>
      </c>
      <c r="I30" s="24">
        <v>0.020833333333333332</v>
      </c>
      <c r="J30" s="24">
        <v>0.020833333333333332</v>
      </c>
      <c r="K30" s="24">
        <v>0</v>
      </c>
      <c r="L30" s="24">
        <v>0.041666666666666664</v>
      </c>
      <c r="M30" s="24">
        <v>0.041666666666666664</v>
      </c>
      <c r="N30" s="24">
        <v>0</v>
      </c>
      <c r="O30" s="24">
        <v>0</v>
      </c>
      <c r="P30" s="37">
        <v>3</v>
      </c>
      <c r="Q30" s="23">
        <f t="shared" si="1"/>
        <v>0.010416666666666666</v>
      </c>
    </row>
    <row r="31" spans="5:17" ht="12.75">
      <c r="E31" t="s">
        <v>253</v>
      </c>
      <c r="F31" s="24">
        <v>0</v>
      </c>
      <c r="G31" s="24">
        <v>0</v>
      </c>
      <c r="H31" s="24">
        <f t="shared" si="2"/>
        <v>0.18749999999999997</v>
      </c>
      <c r="I31" s="24">
        <v>0.020833333333333332</v>
      </c>
      <c r="J31" s="24">
        <v>0.027777777777777776</v>
      </c>
      <c r="K31" s="24">
        <v>0.041666666666666664</v>
      </c>
      <c r="L31" s="24">
        <v>0.041666666666666664</v>
      </c>
      <c r="M31" s="24">
        <v>0.041666666666666664</v>
      </c>
      <c r="N31" s="24">
        <v>0</v>
      </c>
      <c r="O31" s="24">
        <v>0</v>
      </c>
      <c r="P31" s="37">
        <v>4</v>
      </c>
      <c r="Q31" s="23">
        <f t="shared" si="1"/>
        <v>0.013888888888888888</v>
      </c>
    </row>
    <row r="32" spans="5:17" ht="12.75">
      <c r="E32" t="s">
        <v>254</v>
      </c>
      <c r="F32" s="24">
        <v>0</v>
      </c>
      <c r="G32" s="24">
        <v>0</v>
      </c>
      <c r="H32" s="24">
        <f t="shared" si="2"/>
        <v>0.1611111111111111</v>
      </c>
      <c r="I32" s="24">
        <v>0.01875</v>
      </c>
      <c r="J32" s="24">
        <v>0.034722222222222224</v>
      </c>
      <c r="K32" s="24">
        <v>0</v>
      </c>
      <c r="L32" s="24">
        <v>0.041666666666666664</v>
      </c>
      <c r="M32" s="24">
        <v>0.041666666666666664</v>
      </c>
      <c r="N32" s="24">
        <v>0</v>
      </c>
      <c r="O32" s="24">
        <v>0</v>
      </c>
      <c r="P32" s="37">
        <v>7</v>
      </c>
      <c r="Q32" s="23">
        <f t="shared" si="1"/>
        <v>0.024305555555555552</v>
      </c>
    </row>
    <row r="33" spans="5:17" ht="12.75">
      <c r="E33" s="38" t="s">
        <v>255</v>
      </c>
      <c r="F33" s="39">
        <v>0</v>
      </c>
      <c r="G33" s="39">
        <v>0</v>
      </c>
      <c r="H33" s="39" t="s">
        <v>336</v>
      </c>
      <c r="I33" s="39"/>
      <c r="J33" s="39"/>
      <c r="K33" s="39"/>
      <c r="L33" s="39"/>
      <c r="M33" s="39"/>
      <c r="N33" s="39"/>
      <c r="O33" s="39"/>
      <c r="Q33" s="23">
        <f t="shared" si="1"/>
        <v>0</v>
      </c>
    </row>
    <row r="34" spans="5:17" ht="12.75">
      <c r="E34" t="s">
        <v>256</v>
      </c>
      <c r="F34" s="24">
        <v>0</v>
      </c>
      <c r="G34" s="24">
        <v>0</v>
      </c>
      <c r="H34" s="24">
        <f aca="true" t="shared" si="3" ref="H34:H41">I34+J34+K34+L34+M34+N34+O34+Q34+R34</f>
        <v>0.1986111111111111</v>
      </c>
      <c r="I34" s="24">
        <v>0.014583333333333332</v>
      </c>
      <c r="J34" s="24">
        <v>0.034722222222222224</v>
      </c>
      <c r="K34" s="24">
        <v>0.041666666666666664</v>
      </c>
      <c r="L34" s="24">
        <v>0.041666666666666664</v>
      </c>
      <c r="M34" s="24">
        <v>0.041666666666666664</v>
      </c>
      <c r="N34" s="24">
        <v>0</v>
      </c>
      <c r="O34" s="24">
        <v>0</v>
      </c>
      <c r="P34" s="37">
        <v>7</v>
      </c>
      <c r="Q34" s="23">
        <f t="shared" si="1"/>
        <v>0.024305555555555552</v>
      </c>
    </row>
    <row r="35" spans="5:17" ht="12.75">
      <c r="E35" s="52" t="s">
        <v>257</v>
      </c>
      <c r="F35" s="24">
        <v>0</v>
      </c>
      <c r="G35" s="24">
        <v>0</v>
      </c>
      <c r="H35" s="24">
        <f t="shared" si="3"/>
        <v>0.10763888888888888</v>
      </c>
      <c r="I35" s="24">
        <v>0.020833333333333332</v>
      </c>
      <c r="J35" s="24">
        <v>0.034722222222222224</v>
      </c>
      <c r="K35" s="24">
        <v>0</v>
      </c>
      <c r="L35" s="24">
        <v>0</v>
      </c>
      <c r="M35" s="24">
        <v>0.041666666666666664</v>
      </c>
      <c r="N35" s="24">
        <v>0</v>
      </c>
      <c r="O35" s="24">
        <v>0</v>
      </c>
      <c r="P35" s="37">
        <v>3</v>
      </c>
      <c r="Q35" s="23">
        <f>P35*Q$1</f>
        <v>0.010416666666666666</v>
      </c>
    </row>
    <row r="36" spans="5:17" ht="12.75">
      <c r="E36" s="52" t="s">
        <v>258</v>
      </c>
      <c r="F36" s="24">
        <v>0</v>
      </c>
      <c r="G36" s="24">
        <v>0</v>
      </c>
      <c r="H36" s="24">
        <f t="shared" si="3"/>
        <v>0.19791666666666663</v>
      </c>
      <c r="I36" s="24">
        <v>0.020833333333333332</v>
      </c>
      <c r="J36" s="24">
        <v>0.027777777777777776</v>
      </c>
      <c r="K36" s="24">
        <v>0.041666666666666664</v>
      </c>
      <c r="L36" s="24">
        <v>0.041666666666666664</v>
      </c>
      <c r="M36" s="24">
        <v>0.041666666666666664</v>
      </c>
      <c r="N36" s="24">
        <v>0</v>
      </c>
      <c r="O36" s="24">
        <v>0</v>
      </c>
      <c r="P36" s="37">
        <v>7</v>
      </c>
      <c r="Q36" s="23">
        <f t="shared" si="1"/>
        <v>0.024305555555555552</v>
      </c>
    </row>
    <row r="37" spans="5:17" ht="12.75">
      <c r="E37" t="s">
        <v>259</v>
      </c>
      <c r="F37" s="24">
        <v>0</v>
      </c>
      <c r="G37" s="24">
        <v>0</v>
      </c>
      <c r="H37" s="24">
        <f t="shared" si="3"/>
        <v>0.1909722222222222</v>
      </c>
      <c r="I37" s="24">
        <v>0.020833333333333332</v>
      </c>
      <c r="J37" s="24">
        <v>0.03125</v>
      </c>
      <c r="K37" s="24">
        <v>0.041666666666666664</v>
      </c>
      <c r="L37" s="24">
        <v>0.041666666666666664</v>
      </c>
      <c r="M37" s="24">
        <v>0.041666666666666664</v>
      </c>
      <c r="N37" s="24">
        <v>0</v>
      </c>
      <c r="O37" s="24">
        <v>0</v>
      </c>
      <c r="P37" s="37">
        <v>4</v>
      </c>
      <c r="Q37" s="23">
        <f t="shared" si="1"/>
        <v>0.013888888888888888</v>
      </c>
    </row>
    <row r="38" spans="5:17" ht="12.75">
      <c r="E38" s="52" t="s">
        <v>260</v>
      </c>
      <c r="F38" s="24">
        <v>0.041666666666666664</v>
      </c>
      <c r="G38" s="24">
        <v>0</v>
      </c>
      <c r="H38" s="24">
        <f t="shared" si="3"/>
        <v>0.07638888888888888</v>
      </c>
      <c r="I38" s="24">
        <v>0.020833333333333332</v>
      </c>
      <c r="J38" s="24">
        <v>0.03125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37">
        <v>7</v>
      </c>
      <c r="Q38" s="23">
        <f t="shared" si="1"/>
        <v>0.024305555555555552</v>
      </c>
    </row>
    <row r="39" spans="5:17" ht="12.75">
      <c r="E39" t="s">
        <v>261</v>
      </c>
      <c r="F39" s="24">
        <v>0</v>
      </c>
      <c r="G39" s="24">
        <v>0</v>
      </c>
      <c r="H39" s="24">
        <f t="shared" si="3"/>
        <v>0.11041666666666666</v>
      </c>
      <c r="I39" s="24">
        <v>0.016666666666666666</v>
      </c>
      <c r="J39" s="24">
        <v>0.034722222222222224</v>
      </c>
      <c r="K39" s="24">
        <v>0</v>
      </c>
      <c r="L39" s="24">
        <v>0</v>
      </c>
      <c r="M39" s="24">
        <v>0.041666666666666664</v>
      </c>
      <c r="N39" s="24">
        <v>0</v>
      </c>
      <c r="O39" s="24">
        <v>0</v>
      </c>
      <c r="P39" s="37">
        <v>5</v>
      </c>
      <c r="Q39" s="23">
        <f t="shared" si="1"/>
        <v>0.017361111111111112</v>
      </c>
    </row>
    <row r="40" spans="5:17" ht="12.75">
      <c r="E40" s="52" t="s">
        <v>262</v>
      </c>
      <c r="F40" s="24">
        <v>0.041666666666666664</v>
      </c>
      <c r="G40" s="24">
        <v>0.006944444444444444</v>
      </c>
      <c r="H40" s="24">
        <f t="shared" si="3"/>
        <v>0.05069444444444444</v>
      </c>
      <c r="I40" s="24">
        <v>0.0125</v>
      </c>
      <c r="J40" s="24">
        <v>0.027777777777777776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7">
        <v>3</v>
      </c>
      <c r="Q40" s="23">
        <f t="shared" si="1"/>
        <v>0.010416666666666666</v>
      </c>
    </row>
    <row r="41" spans="5:17" ht="12.75">
      <c r="E41" t="s">
        <v>263</v>
      </c>
      <c r="F41" s="24">
        <v>0.20833333333333334</v>
      </c>
      <c r="G41" s="24">
        <v>0</v>
      </c>
      <c r="H41" s="24">
        <f t="shared" si="3"/>
        <v>0.16666666666666663</v>
      </c>
      <c r="I41" s="24">
        <v>0.020833333333333332</v>
      </c>
      <c r="J41" s="24">
        <v>0.027777777777777776</v>
      </c>
      <c r="K41" s="24">
        <v>0.041666666666666664</v>
      </c>
      <c r="L41" s="24">
        <v>0.041666666666666664</v>
      </c>
      <c r="M41" s="24">
        <v>0</v>
      </c>
      <c r="N41" s="24">
        <v>0</v>
      </c>
      <c r="O41" s="24">
        <v>0</v>
      </c>
      <c r="P41" s="37">
        <v>10</v>
      </c>
      <c r="Q41" s="23">
        <f t="shared" si="1"/>
        <v>0.034722222222222224</v>
      </c>
    </row>
    <row r="42" spans="5:17" ht="12.75">
      <c r="E42" s="38" t="s">
        <v>264</v>
      </c>
      <c r="F42" s="39">
        <v>0</v>
      </c>
      <c r="G42" s="39">
        <v>0</v>
      </c>
      <c r="H42" s="39" t="s">
        <v>336</v>
      </c>
      <c r="I42" s="39"/>
      <c r="J42" s="39"/>
      <c r="K42" s="39"/>
      <c r="L42" s="39"/>
      <c r="M42" s="39"/>
      <c r="N42" s="39"/>
      <c r="O42" s="39"/>
      <c r="Q42" s="23">
        <f t="shared" si="1"/>
        <v>0</v>
      </c>
    </row>
    <row r="43" spans="5:17" ht="12.75">
      <c r="E43" s="38" t="s">
        <v>265</v>
      </c>
      <c r="F43" s="39">
        <v>0.08333333333333333</v>
      </c>
      <c r="G43" s="39">
        <v>0</v>
      </c>
      <c r="H43" s="39" t="s">
        <v>336</v>
      </c>
      <c r="I43" s="24">
        <v>0.020833333333333332</v>
      </c>
      <c r="J43" s="24">
        <v>0.020833333333333332</v>
      </c>
      <c r="K43" s="24">
        <v>0.041666666666666664</v>
      </c>
      <c r="L43" s="24">
        <v>0</v>
      </c>
      <c r="M43" s="24">
        <v>0</v>
      </c>
      <c r="N43" s="24">
        <v>0</v>
      </c>
      <c r="O43" s="24">
        <v>0</v>
      </c>
      <c r="Q43" s="23">
        <f t="shared" si="1"/>
        <v>0</v>
      </c>
    </row>
    <row r="44" spans="5:17" ht="12.75">
      <c r="E44" t="s">
        <v>266</v>
      </c>
      <c r="F44" s="24">
        <v>0.08333333333333333</v>
      </c>
      <c r="G44" s="24">
        <v>0.034722222222222224</v>
      </c>
      <c r="H44" s="24">
        <f aca="true" t="shared" si="4" ref="H44:H51">I44+J44+K44+L44+M44+N44+O44+Q44+R44</f>
        <v>0.1784722222222222</v>
      </c>
      <c r="I44" s="24">
        <v>0.01875</v>
      </c>
      <c r="J44" s="24">
        <v>0.024305555555555556</v>
      </c>
      <c r="K44" s="24">
        <v>0.041666666666666664</v>
      </c>
      <c r="L44" s="24">
        <v>0.041666666666666664</v>
      </c>
      <c r="M44" s="24">
        <v>0.041666666666666664</v>
      </c>
      <c r="N44" s="24">
        <v>0</v>
      </c>
      <c r="O44" s="24">
        <v>0</v>
      </c>
      <c r="P44" s="37">
        <v>3</v>
      </c>
      <c r="Q44" s="23">
        <f t="shared" si="1"/>
        <v>0.010416666666666666</v>
      </c>
    </row>
    <row r="45" spans="5:17" ht="12.75">
      <c r="E45" t="s">
        <v>267</v>
      </c>
      <c r="F45" s="24">
        <v>0</v>
      </c>
      <c r="G45" s="24">
        <v>0</v>
      </c>
      <c r="H45" s="24">
        <f t="shared" si="4"/>
        <v>0.18749999999999997</v>
      </c>
      <c r="I45" s="24">
        <v>0.020833333333333332</v>
      </c>
      <c r="J45" s="24">
        <v>0.03125</v>
      </c>
      <c r="K45" s="24">
        <v>0.041666666666666664</v>
      </c>
      <c r="L45" s="24">
        <v>0.041666666666666664</v>
      </c>
      <c r="M45" s="24">
        <v>0.041666666666666664</v>
      </c>
      <c r="N45" s="24">
        <v>0</v>
      </c>
      <c r="O45" s="24">
        <v>0</v>
      </c>
      <c r="P45" s="37">
        <v>3</v>
      </c>
      <c r="Q45" s="23">
        <f t="shared" si="1"/>
        <v>0.010416666666666666</v>
      </c>
    </row>
    <row r="46" spans="5:17" ht="12.75">
      <c r="E46" t="s">
        <v>268</v>
      </c>
      <c r="F46" s="24">
        <v>0</v>
      </c>
      <c r="G46" s="24">
        <v>0</v>
      </c>
      <c r="H46" s="24">
        <f t="shared" si="4"/>
        <v>0.10069444444444445</v>
      </c>
      <c r="I46" s="24">
        <v>0.020833333333333332</v>
      </c>
      <c r="J46" s="24">
        <v>0.020833333333333332</v>
      </c>
      <c r="K46" s="24">
        <v>0</v>
      </c>
      <c r="L46" s="24">
        <v>0</v>
      </c>
      <c r="M46" s="24">
        <v>0.041666666666666664</v>
      </c>
      <c r="N46" s="24">
        <v>0</v>
      </c>
      <c r="O46" s="24">
        <v>0</v>
      </c>
      <c r="P46" s="37">
        <v>5</v>
      </c>
      <c r="Q46" s="23">
        <f t="shared" si="1"/>
        <v>0.017361111111111112</v>
      </c>
    </row>
    <row r="47" spans="5:17" ht="12.75">
      <c r="E47" t="s">
        <v>269</v>
      </c>
      <c r="F47" s="24">
        <v>0</v>
      </c>
      <c r="G47" s="24">
        <v>0</v>
      </c>
      <c r="H47" s="24">
        <f t="shared" si="4"/>
        <v>0.19444444444444442</v>
      </c>
      <c r="I47" s="24">
        <v>0.020833333333333332</v>
      </c>
      <c r="J47" s="24">
        <v>0.034722222222222224</v>
      </c>
      <c r="K47" s="24">
        <v>0.041666666666666664</v>
      </c>
      <c r="L47" s="24">
        <v>0.041666666666666664</v>
      </c>
      <c r="M47" s="24">
        <v>0.041666666666666664</v>
      </c>
      <c r="N47" s="24">
        <v>0</v>
      </c>
      <c r="O47" s="24">
        <v>0</v>
      </c>
      <c r="P47" s="40">
        <v>4</v>
      </c>
      <c r="Q47" s="23">
        <f t="shared" si="1"/>
        <v>0.013888888888888888</v>
      </c>
    </row>
    <row r="48" spans="5:17" ht="12.75">
      <c r="E48" t="s">
        <v>270</v>
      </c>
      <c r="F48" s="24">
        <v>0</v>
      </c>
      <c r="G48" s="24">
        <v>0</v>
      </c>
      <c r="H48" s="24">
        <f t="shared" si="4"/>
        <v>0.18749999999999997</v>
      </c>
      <c r="I48" s="24">
        <v>0.020833333333333332</v>
      </c>
      <c r="J48" s="24">
        <v>0.03125</v>
      </c>
      <c r="K48" s="24">
        <v>0.041666666666666664</v>
      </c>
      <c r="L48" s="24">
        <v>0.041666666666666664</v>
      </c>
      <c r="M48" s="24">
        <v>0.041666666666666664</v>
      </c>
      <c r="N48" s="24">
        <v>0</v>
      </c>
      <c r="O48" s="24">
        <v>0</v>
      </c>
      <c r="P48" s="37">
        <v>3</v>
      </c>
      <c r="Q48" s="23">
        <f t="shared" si="1"/>
        <v>0.010416666666666666</v>
      </c>
    </row>
    <row r="49" spans="5:17" ht="12.75">
      <c r="E49" t="s">
        <v>271</v>
      </c>
      <c r="F49" s="24">
        <v>0</v>
      </c>
      <c r="G49" s="24">
        <v>0</v>
      </c>
      <c r="H49" s="24">
        <f t="shared" si="4"/>
        <v>0.19097222222222218</v>
      </c>
      <c r="I49" s="24">
        <v>0.020833333333333332</v>
      </c>
      <c r="J49" s="24">
        <v>0.027777777777777776</v>
      </c>
      <c r="K49" s="24">
        <v>0.041666666666666664</v>
      </c>
      <c r="L49" s="24">
        <v>0.041666666666666664</v>
      </c>
      <c r="M49" s="24">
        <v>0.041666666666666664</v>
      </c>
      <c r="N49" s="24">
        <v>0</v>
      </c>
      <c r="O49" s="24">
        <v>0</v>
      </c>
      <c r="P49" s="50">
        <v>5</v>
      </c>
      <c r="Q49" s="23">
        <f t="shared" si="1"/>
        <v>0.017361111111111112</v>
      </c>
    </row>
    <row r="50" spans="5:17" ht="12.75">
      <c r="E50" t="s">
        <v>272</v>
      </c>
      <c r="F50" s="24">
        <v>0</v>
      </c>
      <c r="G50" s="24">
        <v>0.020833333333333332</v>
      </c>
      <c r="H50" s="24">
        <f t="shared" si="4"/>
        <v>0.18749999999999997</v>
      </c>
      <c r="I50" s="24">
        <v>0.020833333333333332</v>
      </c>
      <c r="J50" s="24">
        <v>0.03125</v>
      </c>
      <c r="K50" s="24">
        <v>0.041666666666666664</v>
      </c>
      <c r="L50" s="24">
        <v>0.041666666666666664</v>
      </c>
      <c r="M50" s="24">
        <v>0.041666666666666664</v>
      </c>
      <c r="N50" s="24">
        <v>0</v>
      </c>
      <c r="O50" s="24">
        <v>0</v>
      </c>
      <c r="P50" s="37">
        <v>3</v>
      </c>
      <c r="Q50" s="23">
        <f t="shared" si="1"/>
        <v>0.010416666666666666</v>
      </c>
    </row>
    <row r="51" spans="5:17" ht="12.75">
      <c r="E51" s="52" t="s">
        <v>273</v>
      </c>
      <c r="F51" s="24">
        <v>0.041666666666666664</v>
      </c>
      <c r="G51" s="24">
        <v>0.020833333333333332</v>
      </c>
      <c r="H51" s="24">
        <f t="shared" si="4"/>
        <v>0.10208333333333333</v>
      </c>
      <c r="I51" s="24">
        <v>0.01875</v>
      </c>
      <c r="J51" s="24">
        <v>0.027777777777777776</v>
      </c>
      <c r="K51" s="24">
        <v>0</v>
      </c>
      <c r="L51" s="24">
        <v>0</v>
      </c>
      <c r="M51" s="24">
        <v>0.041666666666666664</v>
      </c>
      <c r="N51" s="24">
        <v>0</v>
      </c>
      <c r="O51" s="24">
        <v>0</v>
      </c>
      <c r="P51" s="40">
        <v>4</v>
      </c>
      <c r="Q51" s="23">
        <f>P51*Q$1</f>
        <v>0.013888888888888888</v>
      </c>
    </row>
    <row r="52" spans="5:17" ht="12.75">
      <c r="E52" s="38" t="s">
        <v>274</v>
      </c>
      <c r="F52" s="39">
        <v>0</v>
      </c>
      <c r="G52" s="39">
        <v>0</v>
      </c>
      <c r="H52" s="39" t="s">
        <v>336</v>
      </c>
      <c r="I52" s="39"/>
      <c r="J52" s="39"/>
      <c r="K52" s="39"/>
      <c r="L52" s="39"/>
      <c r="M52" s="39"/>
      <c r="N52" s="39"/>
      <c r="O52" s="39"/>
      <c r="Q52" s="23">
        <f t="shared" si="1"/>
        <v>0</v>
      </c>
    </row>
    <row r="53" spans="5:17" ht="12.75">
      <c r="E53" t="s">
        <v>275</v>
      </c>
      <c r="F53" s="24">
        <v>0</v>
      </c>
      <c r="G53" s="24">
        <v>0</v>
      </c>
      <c r="H53" s="24">
        <f aca="true" t="shared" si="5" ref="H53:H68">I53+J53+K53+L53+M53+N53+O53+Q53+R53</f>
        <v>0.18749999999999997</v>
      </c>
      <c r="I53" s="24">
        <v>0.020833333333333332</v>
      </c>
      <c r="J53" s="24">
        <v>0.034722222222222224</v>
      </c>
      <c r="K53" s="24">
        <v>0.041666666666666664</v>
      </c>
      <c r="L53" s="24">
        <v>0.041666666666666664</v>
      </c>
      <c r="M53" s="24">
        <v>0.041666666666666664</v>
      </c>
      <c r="N53" s="24">
        <v>0</v>
      </c>
      <c r="O53" s="24">
        <v>0</v>
      </c>
      <c r="P53" s="37">
        <v>2</v>
      </c>
      <c r="Q53" s="23">
        <f t="shared" si="1"/>
        <v>0.006944444444444444</v>
      </c>
    </row>
    <row r="54" spans="5:17" ht="12.75">
      <c r="E54" s="52" t="s">
        <v>276</v>
      </c>
      <c r="F54" s="24">
        <v>0.3333333333333333</v>
      </c>
      <c r="G54" s="24">
        <v>0.013888888888888888</v>
      </c>
      <c r="H54" s="24">
        <f t="shared" si="5"/>
        <v>0.05486111111111111</v>
      </c>
      <c r="I54" s="24">
        <v>0.016666666666666666</v>
      </c>
      <c r="J54" s="24">
        <v>0.03125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37">
        <v>2</v>
      </c>
      <c r="Q54" s="23">
        <f t="shared" si="1"/>
        <v>0.006944444444444444</v>
      </c>
    </row>
    <row r="55" spans="5:17" ht="12.75">
      <c r="E55" t="s">
        <v>277</v>
      </c>
      <c r="F55" s="24">
        <v>0</v>
      </c>
      <c r="G55" s="24">
        <v>0</v>
      </c>
      <c r="H55" s="24">
        <f t="shared" si="5"/>
        <v>0.14583333333333331</v>
      </c>
      <c r="I55" s="24">
        <v>0.020833333333333332</v>
      </c>
      <c r="J55" s="24">
        <v>0.024305555555555556</v>
      </c>
      <c r="K55" s="24">
        <v>0</v>
      </c>
      <c r="L55" s="24">
        <v>0.041666666666666664</v>
      </c>
      <c r="M55" s="24">
        <v>0.041666666666666664</v>
      </c>
      <c r="N55" s="24">
        <v>0</v>
      </c>
      <c r="O55" s="24">
        <v>0</v>
      </c>
      <c r="P55" s="37">
        <v>5</v>
      </c>
      <c r="Q55" s="23">
        <f t="shared" si="1"/>
        <v>0.017361111111111112</v>
      </c>
    </row>
    <row r="56" spans="5:18" ht="12.75">
      <c r="E56" s="52" t="s">
        <v>278</v>
      </c>
      <c r="F56" s="24">
        <v>0</v>
      </c>
      <c r="G56" s="24">
        <v>0.041666666666666664</v>
      </c>
      <c r="H56" s="24">
        <f t="shared" si="5"/>
        <v>0.1909722222222222</v>
      </c>
      <c r="I56" s="24">
        <v>0.020833333333333332</v>
      </c>
      <c r="J56" s="24">
        <v>0.020833333333333332</v>
      </c>
      <c r="K56" s="24">
        <v>0.041666666666666664</v>
      </c>
      <c r="L56" s="24">
        <v>0.041666666666666664</v>
      </c>
      <c r="M56" s="24">
        <v>0.041666666666666664</v>
      </c>
      <c r="N56" s="24">
        <v>0</v>
      </c>
      <c r="O56" s="24">
        <v>0</v>
      </c>
      <c r="P56" s="37">
        <v>4</v>
      </c>
      <c r="Q56" s="23">
        <f t="shared" si="1"/>
        <v>0.013888888888888888</v>
      </c>
      <c r="R56" s="23">
        <v>0.010416666666666666</v>
      </c>
    </row>
    <row r="57" spans="5:17" ht="12.75">
      <c r="E57" s="52" t="s">
        <v>279</v>
      </c>
      <c r="F57" s="24">
        <v>0</v>
      </c>
      <c r="G57" s="24">
        <v>0.027777777777777776</v>
      </c>
      <c r="H57" s="24">
        <f t="shared" si="5"/>
        <v>0.13333333333333333</v>
      </c>
      <c r="I57" s="24">
        <v>0.01875</v>
      </c>
      <c r="J57" s="24">
        <v>0.017361111111111112</v>
      </c>
      <c r="K57" s="24">
        <v>0.041666666666666664</v>
      </c>
      <c r="L57" s="24">
        <v>0</v>
      </c>
      <c r="M57" s="24">
        <v>0.041666666666666664</v>
      </c>
      <c r="N57" s="24">
        <v>0</v>
      </c>
      <c r="O57" s="24">
        <v>0</v>
      </c>
      <c r="P57" s="40">
        <v>4</v>
      </c>
      <c r="Q57" s="23">
        <f t="shared" si="1"/>
        <v>0.013888888888888888</v>
      </c>
    </row>
    <row r="58" spans="5:17" ht="12.75">
      <c r="E58" t="s">
        <v>280</v>
      </c>
      <c r="F58" s="24">
        <v>0</v>
      </c>
      <c r="G58" s="24">
        <v>0.006944444444444444</v>
      </c>
      <c r="H58" s="24">
        <f t="shared" si="5"/>
        <v>0.16249999999999998</v>
      </c>
      <c r="I58" s="24">
        <v>0.016666666666666666</v>
      </c>
      <c r="J58" s="24">
        <v>0.020833333333333332</v>
      </c>
      <c r="K58" s="24">
        <v>0.041666666666666664</v>
      </c>
      <c r="L58" s="24">
        <v>0.041666666666666664</v>
      </c>
      <c r="M58" s="24">
        <v>0.041666666666666664</v>
      </c>
      <c r="N58" s="24">
        <v>0</v>
      </c>
      <c r="O58" s="24">
        <v>0</v>
      </c>
      <c r="P58" s="37">
        <v>0</v>
      </c>
      <c r="Q58" s="23">
        <f t="shared" si="1"/>
        <v>0</v>
      </c>
    </row>
    <row r="59" spans="5:17" ht="12.75">
      <c r="E59" t="s">
        <v>281</v>
      </c>
      <c r="F59" s="24">
        <v>0.041666666666666664</v>
      </c>
      <c r="G59" s="24">
        <v>0</v>
      </c>
      <c r="H59" s="24">
        <f t="shared" si="5"/>
        <v>0.1111111111111111</v>
      </c>
      <c r="I59" s="24">
        <v>0</v>
      </c>
      <c r="J59" s="24">
        <v>0.027777777777777776</v>
      </c>
      <c r="K59" s="24">
        <v>0.041666666666666664</v>
      </c>
      <c r="L59" s="24">
        <v>0</v>
      </c>
      <c r="M59" s="24">
        <v>0.041666666666666664</v>
      </c>
      <c r="N59" s="24">
        <v>0</v>
      </c>
      <c r="O59" s="24">
        <v>0</v>
      </c>
      <c r="P59" s="40">
        <v>0</v>
      </c>
      <c r="Q59" s="23">
        <f t="shared" si="1"/>
        <v>0</v>
      </c>
    </row>
    <row r="60" spans="5:17" ht="12.75">
      <c r="E60" s="52" t="s">
        <v>282</v>
      </c>
      <c r="F60" s="24">
        <v>0</v>
      </c>
      <c r="G60" s="24">
        <v>0</v>
      </c>
      <c r="H60" s="24">
        <f t="shared" si="5"/>
        <v>0.08958333333333335</v>
      </c>
      <c r="I60" s="24">
        <v>0.016666666666666666</v>
      </c>
      <c r="J60" s="24">
        <v>0.017361111111111112</v>
      </c>
      <c r="K60" s="24">
        <v>0</v>
      </c>
      <c r="L60" s="24">
        <v>0</v>
      </c>
      <c r="M60" s="24">
        <v>0.041666666666666664</v>
      </c>
      <c r="N60" s="24">
        <v>0</v>
      </c>
      <c r="O60" s="24">
        <v>0</v>
      </c>
      <c r="P60" s="37">
        <v>4</v>
      </c>
      <c r="Q60" s="23">
        <f t="shared" si="1"/>
        <v>0.013888888888888888</v>
      </c>
    </row>
    <row r="61" spans="5:17" ht="12.75">
      <c r="E61" s="52" t="s">
        <v>283</v>
      </c>
      <c r="F61" s="24">
        <v>0</v>
      </c>
      <c r="G61" s="24">
        <v>0</v>
      </c>
      <c r="H61" s="24">
        <f t="shared" si="5"/>
        <v>0.18541666666666665</v>
      </c>
      <c r="I61" s="24">
        <v>0.01875</v>
      </c>
      <c r="J61" s="24">
        <v>0.024305555555555556</v>
      </c>
      <c r="K61" s="24">
        <v>0.041666666666666664</v>
      </c>
      <c r="L61" s="24">
        <v>0.041666666666666664</v>
      </c>
      <c r="M61" s="24">
        <v>0.041666666666666664</v>
      </c>
      <c r="N61" s="24">
        <v>0</v>
      </c>
      <c r="O61" s="24">
        <v>0</v>
      </c>
      <c r="P61" s="37">
        <v>5</v>
      </c>
      <c r="Q61" s="23">
        <f t="shared" si="1"/>
        <v>0.017361111111111112</v>
      </c>
    </row>
    <row r="62" spans="5:17" ht="12.75">
      <c r="E62" t="s">
        <v>284</v>
      </c>
      <c r="F62" s="24">
        <v>0</v>
      </c>
      <c r="G62" s="24">
        <v>0.08333333333333333</v>
      </c>
      <c r="H62" s="24">
        <f t="shared" si="5"/>
        <v>0.13958333333333334</v>
      </c>
      <c r="I62" s="24">
        <v>0.014583333333333332</v>
      </c>
      <c r="J62" s="24">
        <v>0.027777777777777776</v>
      </c>
      <c r="K62" s="24">
        <v>0</v>
      </c>
      <c r="L62" s="24">
        <v>0.041666666666666664</v>
      </c>
      <c r="M62" s="24">
        <v>0.041666666666666664</v>
      </c>
      <c r="N62" s="24">
        <v>0</v>
      </c>
      <c r="O62" s="24">
        <v>0</v>
      </c>
      <c r="P62" s="37">
        <v>4</v>
      </c>
      <c r="Q62" s="23">
        <f t="shared" si="1"/>
        <v>0.013888888888888888</v>
      </c>
    </row>
    <row r="63" spans="5:17" ht="12.75">
      <c r="E63" t="s">
        <v>285</v>
      </c>
      <c r="F63" s="24">
        <v>0</v>
      </c>
      <c r="G63" s="24">
        <v>0</v>
      </c>
      <c r="H63" s="24">
        <f t="shared" si="5"/>
        <v>0.1472222222222222</v>
      </c>
      <c r="I63" s="24">
        <v>0.01875</v>
      </c>
      <c r="J63" s="24">
        <v>0.027777777777777776</v>
      </c>
      <c r="K63" s="24">
        <v>0</v>
      </c>
      <c r="L63" s="24">
        <v>0.041666666666666664</v>
      </c>
      <c r="M63" s="24">
        <v>0.041666666666666664</v>
      </c>
      <c r="N63" s="24">
        <v>0</v>
      </c>
      <c r="O63" s="24">
        <v>0</v>
      </c>
      <c r="P63" s="37">
        <v>5</v>
      </c>
      <c r="Q63" s="23">
        <f t="shared" si="1"/>
        <v>0.017361111111111112</v>
      </c>
    </row>
    <row r="64" spans="5:17" ht="12.75">
      <c r="E64" t="s">
        <v>286</v>
      </c>
      <c r="F64" s="24">
        <v>0.08333333333333333</v>
      </c>
      <c r="G64" s="24">
        <v>0.006944444444444444</v>
      </c>
      <c r="H64" s="24">
        <f t="shared" si="5"/>
        <v>0.19444444444444442</v>
      </c>
      <c r="I64" s="24">
        <v>0.020833333333333332</v>
      </c>
      <c r="J64" s="24">
        <v>0.034722222222222224</v>
      </c>
      <c r="K64" s="24">
        <v>0.041666666666666664</v>
      </c>
      <c r="L64" s="24">
        <v>0.041666666666666664</v>
      </c>
      <c r="M64" s="24">
        <v>0.041666666666666664</v>
      </c>
      <c r="N64" s="24">
        <v>0</v>
      </c>
      <c r="O64" s="24">
        <v>0</v>
      </c>
      <c r="P64" s="37">
        <v>4</v>
      </c>
      <c r="Q64" s="23">
        <f t="shared" si="1"/>
        <v>0.013888888888888888</v>
      </c>
    </row>
    <row r="65" spans="5:17" ht="12.75">
      <c r="E65" t="s">
        <v>287</v>
      </c>
      <c r="F65" s="24">
        <v>0</v>
      </c>
      <c r="G65" s="24">
        <v>0.006944444444444444</v>
      </c>
      <c r="H65" s="24">
        <f t="shared" si="5"/>
        <v>0.18680555555555553</v>
      </c>
      <c r="I65" s="24">
        <v>0.016666666666666666</v>
      </c>
      <c r="J65" s="24">
        <v>0.03125</v>
      </c>
      <c r="K65" s="24">
        <v>0.041666666666666664</v>
      </c>
      <c r="L65" s="24">
        <v>0.041666666666666664</v>
      </c>
      <c r="M65" s="24">
        <v>0.041666666666666664</v>
      </c>
      <c r="N65" s="24">
        <v>0</v>
      </c>
      <c r="O65" s="24">
        <v>0</v>
      </c>
      <c r="P65" s="40">
        <v>4</v>
      </c>
      <c r="Q65" s="23">
        <f t="shared" si="1"/>
        <v>0.013888888888888888</v>
      </c>
    </row>
    <row r="66" spans="5:17" ht="12.75">
      <c r="E66" t="s">
        <v>288</v>
      </c>
      <c r="F66" s="24">
        <v>0</v>
      </c>
      <c r="G66" s="24">
        <v>0.041666666666666664</v>
      </c>
      <c r="H66" s="24">
        <f t="shared" si="5"/>
        <v>0.10416666666666666</v>
      </c>
      <c r="I66" s="24">
        <v>0.020833333333333332</v>
      </c>
      <c r="J66" s="24">
        <v>0.034722222222222224</v>
      </c>
      <c r="K66" s="24">
        <v>0</v>
      </c>
      <c r="L66" s="24">
        <v>0</v>
      </c>
      <c r="M66" s="24">
        <v>0.041666666666666664</v>
      </c>
      <c r="N66" s="24">
        <v>0</v>
      </c>
      <c r="O66" s="24">
        <v>0</v>
      </c>
      <c r="P66" s="37">
        <v>2</v>
      </c>
      <c r="Q66" s="23">
        <f t="shared" si="1"/>
        <v>0.006944444444444444</v>
      </c>
    </row>
    <row r="67" spans="5:17" ht="12.75">
      <c r="E67" s="52" t="s">
        <v>289</v>
      </c>
      <c r="F67" s="24">
        <v>0.08333333333333333</v>
      </c>
      <c r="G67" s="24">
        <v>0.006944444444444444</v>
      </c>
      <c r="H67" s="24">
        <f t="shared" si="5"/>
        <v>0.0798611111111111</v>
      </c>
      <c r="I67" s="24">
        <v>0</v>
      </c>
      <c r="J67" s="24">
        <v>0.020833333333333332</v>
      </c>
      <c r="K67" s="24">
        <v>0</v>
      </c>
      <c r="L67" s="24">
        <v>0</v>
      </c>
      <c r="M67" s="24">
        <v>0.041666666666666664</v>
      </c>
      <c r="N67" s="24">
        <v>0</v>
      </c>
      <c r="O67" s="24">
        <v>0</v>
      </c>
      <c r="P67" s="37">
        <v>5</v>
      </c>
      <c r="Q67" s="23">
        <f aca="true" t="shared" si="6" ref="Q67:Q74">P67*Q$1</f>
        <v>0.017361111111111112</v>
      </c>
    </row>
    <row r="68" spans="5:17" ht="12.75">
      <c r="E68" t="s">
        <v>290</v>
      </c>
      <c r="F68" s="24">
        <v>0</v>
      </c>
      <c r="G68" s="24">
        <v>0.013888888888888888</v>
      </c>
      <c r="H68" s="24">
        <f t="shared" si="5"/>
        <v>0.15625</v>
      </c>
      <c r="I68" s="24">
        <v>0.020833333333333332</v>
      </c>
      <c r="J68" s="24">
        <v>0.03125</v>
      </c>
      <c r="K68" s="24">
        <v>0</v>
      </c>
      <c r="L68" s="24">
        <v>0.041666666666666664</v>
      </c>
      <c r="M68" s="24">
        <v>0.041666666666666664</v>
      </c>
      <c r="N68" s="24">
        <v>0</v>
      </c>
      <c r="O68" s="24">
        <v>0</v>
      </c>
      <c r="P68" s="37">
        <v>6</v>
      </c>
      <c r="Q68" s="23">
        <f t="shared" si="6"/>
        <v>0.020833333333333332</v>
      </c>
    </row>
    <row r="69" spans="5:17" ht="12.75">
      <c r="E69" s="38" t="s">
        <v>291</v>
      </c>
      <c r="F69" s="39">
        <v>0</v>
      </c>
      <c r="G69" s="39">
        <v>0</v>
      </c>
      <c r="H69" s="39" t="s">
        <v>336</v>
      </c>
      <c r="I69" s="39"/>
      <c r="J69" s="39"/>
      <c r="K69" s="39"/>
      <c r="L69" s="39"/>
      <c r="M69" s="39"/>
      <c r="N69" s="39"/>
      <c r="O69" s="39"/>
      <c r="Q69" s="23">
        <f t="shared" si="6"/>
        <v>0</v>
      </c>
    </row>
    <row r="70" spans="5:17" ht="12.75">
      <c r="E70" s="52" t="s">
        <v>292</v>
      </c>
      <c r="F70" s="24">
        <v>0</v>
      </c>
      <c r="G70" s="24">
        <v>0</v>
      </c>
      <c r="H70" s="24">
        <f>I70+J70+K70+L70+M70+N70+O70+Q70+R70</f>
        <v>0.15277777777777776</v>
      </c>
      <c r="I70" s="24">
        <v>0.020833333333333332</v>
      </c>
      <c r="J70" s="24">
        <v>0.034722222222222224</v>
      </c>
      <c r="K70" s="24">
        <v>0</v>
      </c>
      <c r="L70" s="24">
        <v>0.041666666666666664</v>
      </c>
      <c r="M70" s="24">
        <v>0.041666666666666664</v>
      </c>
      <c r="N70" s="24">
        <v>0</v>
      </c>
      <c r="O70" s="24">
        <v>0</v>
      </c>
      <c r="P70" s="40">
        <v>4</v>
      </c>
      <c r="Q70" s="23">
        <f t="shared" si="6"/>
        <v>0.013888888888888888</v>
      </c>
    </row>
    <row r="71" spans="5:17" ht="12.75">
      <c r="E71" t="s">
        <v>293</v>
      </c>
      <c r="F71" s="24">
        <v>0</v>
      </c>
      <c r="G71" s="24">
        <v>0</v>
      </c>
      <c r="H71" s="24">
        <f>I71+J71+K71+L71+M71+N71+O71+Q71+R71</f>
        <v>0.19097222222222218</v>
      </c>
      <c r="I71" s="24">
        <v>0.020833333333333332</v>
      </c>
      <c r="J71" s="24">
        <v>0.027777777777777776</v>
      </c>
      <c r="K71" s="24">
        <v>0.041666666666666664</v>
      </c>
      <c r="L71" s="24">
        <v>0.041666666666666664</v>
      </c>
      <c r="M71" s="24">
        <v>0.041666666666666664</v>
      </c>
      <c r="N71" s="24">
        <v>0</v>
      </c>
      <c r="O71" s="24">
        <v>0</v>
      </c>
      <c r="P71" s="37">
        <v>5</v>
      </c>
      <c r="Q71" s="23">
        <f t="shared" si="6"/>
        <v>0.017361111111111112</v>
      </c>
    </row>
    <row r="72" spans="5:17" ht="12.75">
      <c r="E72" s="52" t="s">
        <v>294</v>
      </c>
      <c r="F72" s="24">
        <v>0</v>
      </c>
      <c r="G72" s="24">
        <v>0</v>
      </c>
      <c r="H72" s="24">
        <f>I72+J72+K72+L72+M72+N72+O72+Q72+R72</f>
        <v>0.1111111111111111</v>
      </c>
      <c r="I72" s="24">
        <v>0.020833333333333332</v>
      </c>
      <c r="J72" s="24">
        <v>0.03125</v>
      </c>
      <c r="K72" s="24">
        <v>0</v>
      </c>
      <c r="L72" s="24">
        <v>0</v>
      </c>
      <c r="M72" s="24">
        <v>0.041666666666666664</v>
      </c>
      <c r="N72" s="24">
        <v>0</v>
      </c>
      <c r="O72" s="24">
        <v>0</v>
      </c>
      <c r="P72" s="37">
        <v>5</v>
      </c>
      <c r="Q72" s="23">
        <f t="shared" si="6"/>
        <v>0.017361111111111112</v>
      </c>
    </row>
    <row r="73" spans="5:17" ht="12.75">
      <c r="E73" t="s">
        <v>295</v>
      </c>
      <c r="F73" s="24">
        <v>0</v>
      </c>
      <c r="G73" s="24">
        <v>0</v>
      </c>
      <c r="H73" s="24">
        <f>I73+J73+K73+L73+M73+N73+O73+Q73+R73</f>
        <v>0.15277777777777776</v>
      </c>
      <c r="I73" s="24">
        <v>0.020833333333333332</v>
      </c>
      <c r="J73" s="24">
        <v>0.034722222222222224</v>
      </c>
      <c r="K73" s="24">
        <v>0</v>
      </c>
      <c r="L73" s="24">
        <v>0.041666666666666664</v>
      </c>
      <c r="M73" s="24">
        <v>0.041666666666666664</v>
      </c>
      <c r="N73" s="24">
        <v>0</v>
      </c>
      <c r="O73" s="24">
        <v>0</v>
      </c>
      <c r="P73" s="37">
        <v>4</v>
      </c>
      <c r="Q73" s="23">
        <f t="shared" si="6"/>
        <v>0.013888888888888888</v>
      </c>
    </row>
    <row r="74" spans="5:17" ht="12.75">
      <c r="E74" s="38" t="s">
        <v>296</v>
      </c>
      <c r="F74" s="39">
        <v>0</v>
      </c>
      <c r="G74" s="39">
        <v>0</v>
      </c>
      <c r="H74" s="39" t="s">
        <v>336</v>
      </c>
      <c r="I74" s="39"/>
      <c r="J74" s="39"/>
      <c r="K74" s="39"/>
      <c r="L74" s="39"/>
      <c r="M74" s="39"/>
      <c r="N74" s="39"/>
      <c r="O74" s="39"/>
      <c r="Q74" s="23">
        <f t="shared" si="6"/>
        <v>0</v>
      </c>
    </row>
    <row r="75" spans="5:17" ht="12.75">
      <c r="E75" s="52" t="s">
        <v>297</v>
      </c>
      <c r="F75" s="24">
        <v>0</v>
      </c>
      <c r="G75" s="24">
        <v>0.013888888888888888</v>
      </c>
      <c r="H75" s="24">
        <f>I75+J75+K75+L75+M75+N75+O75+Q75+R75</f>
        <v>0.11458333333333334</v>
      </c>
      <c r="I75" s="24">
        <v>0</v>
      </c>
      <c r="J75" s="24">
        <v>0.024305555555555556</v>
      </c>
      <c r="K75" s="24">
        <v>0.041666666666666664</v>
      </c>
      <c r="L75" s="24">
        <v>0</v>
      </c>
      <c r="M75" s="24">
        <v>0.041666666666666664</v>
      </c>
      <c r="N75" s="24">
        <v>0</v>
      </c>
      <c r="O75" s="24">
        <v>0</v>
      </c>
      <c r="P75" s="37">
        <v>2</v>
      </c>
      <c r="Q75" s="23">
        <f>P75*Q$1</f>
        <v>0.006944444444444444</v>
      </c>
    </row>
    <row r="76" spans="5:17" ht="12.75">
      <c r="E76" s="52" t="s">
        <v>298</v>
      </c>
      <c r="F76" s="24">
        <v>0</v>
      </c>
      <c r="G76" s="24">
        <v>0</v>
      </c>
      <c r="H76" s="24">
        <f>I76+J76+K76+L76+M76+N76+O76+Q76+R76</f>
        <v>0.1506944444444444</v>
      </c>
      <c r="I76" s="24">
        <v>0.01875</v>
      </c>
      <c r="J76" s="24">
        <v>0.020833333333333332</v>
      </c>
      <c r="K76" s="24">
        <v>0.041666666666666664</v>
      </c>
      <c r="L76" s="24">
        <v>0</v>
      </c>
      <c r="M76" s="24">
        <v>0.041666666666666664</v>
      </c>
      <c r="N76" s="24">
        <v>0</v>
      </c>
      <c r="O76" s="24">
        <v>0</v>
      </c>
      <c r="P76" s="37">
        <v>8</v>
      </c>
      <c r="Q76" s="23">
        <f aca="true" t="shared" si="7" ref="Q76:Q87">P76*Q$1</f>
        <v>0.027777777777777776</v>
      </c>
    </row>
    <row r="77" spans="5:17" ht="12.75">
      <c r="E77" t="s">
        <v>299</v>
      </c>
      <c r="F77" s="24">
        <v>0</v>
      </c>
      <c r="G77" s="24">
        <v>0</v>
      </c>
      <c r="H77" s="24">
        <f>I77+J77+K77+L77+M77+N77+O77+Q77+R77</f>
        <v>0.19444444444444442</v>
      </c>
      <c r="I77" s="24">
        <v>0.020833333333333332</v>
      </c>
      <c r="J77" s="24">
        <v>0.034722222222222224</v>
      </c>
      <c r="K77" s="24">
        <v>0.041666666666666664</v>
      </c>
      <c r="L77" s="24">
        <v>0.041666666666666664</v>
      </c>
      <c r="M77" s="24">
        <v>0.041666666666666664</v>
      </c>
      <c r="N77" s="24">
        <v>0</v>
      </c>
      <c r="O77" s="24">
        <v>0</v>
      </c>
      <c r="P77" s="37">
        <v>4</v>
      </c>
      <c r="Q77" s="23">
        <f t="shared" si="7"/>
        <v>0.013888888888888888</v>
      </c>
    </row>
    <row r="78" spans="5:17" ht="12.75">
      <c r="E78" t="s">
        <v>300</v>
      </c>
      <c r="F78" s="24">
        <v>0</v>
      </c>
      <c r="G78" s="24">
        <v>0.08333333333333333</v>
      </c>
      <c r="H78" s="24">
        <f>I78+J78+K78+L78+M78+N78+O78+Q78+R78</f>
        <v>0.1597222222222222</v>
      </c>
      <c r="I78" s="24">
        <v>0.020833333333333332</v>
      </c>
      <c r="J78" s="24">
        <v>0.03125</v>
      </c>
      <c r="K78" s="24">
        <v>0</v>
      </c>
      <c r="L78" s="24">
        <v>0.041666666666666664</v>
      </c>
      <c r="M78" s="24">
        <v>0.041666666666666664</v>
      </c>
      <c r="N78" s="24">
        <v>0</v>
      </c>
      <c r="O78" s="24">
        <v>0</v>
      </c>
      <c r="P78" s="37">
        <v>7</v>
      </c>
      <c r="Q78" s="23">
        <f t="shared" si="7"/>
        <v>0.024305555555555552</v>
      </c>
    </row>
    <row r="79" spans="5:17" ht="12.75">
      <c r="E79" s="38" t="s">
        <v>301</v>
      </c>
      <c r="F79" s="39">
        <v>0</v>
      </c>
      <c r="G79" s="39">
        <v>0</v>
      </c>
      <c r="H79" s="39" t="s">
        <v>336</v>
      </c>
      <c r="I79" s="39"/>
      <c r="J79" s="39"/>
      <c r="K79" s="39"/>
      <c r="L79" s="39"/>
      <c r="M79" s="39"/>
      <c r="N79" s="39"/>
      <c r="O79" s="39"/>
      <c r="Q79" s="23">
        <f t="shared" si="7"/>
        <v>0</v>
      </c>
    </row>
    <row r="80" spans="5:17" ht="12.75">
      <c r="E80" s="52" t="s">
        <v>302</v>
      </c>
      <c r="F80" s="24">
        <v>0.08333333333333333</v>
      </c>
      <c r="G80" s="24">
        <v>0</v>
      </c>
      <c r="H80" s="24">
        <f>I80+J80+K80+L80+M80+N80+O80+Q80+R80</f>
        <v>0.10069444444444445</v>
      </c>
      <c r="I80" s="24">
        <v>0.020833333333333332</v>
      </c>
      <c r="J80" s="24">
        <v>0.020833333333333332</v>
      </c>
      <c r="K80" s="24">
        <v>0</v>
      </c>
      <c r="L80" s="24">
        <v>0.041666666666666664</v>
      </c>
      <c r="M80" s="24">
        <v>0</v>
      </c>
      <c r="N80" s="24">
        <v>0</v>
      </c>
      <c r="O80" s="24">
        <v>0</v>
      </c>
      <c r="P80" s="37">
        <v>5</v>
      </c>
      <c r="Q80" s="23">
        <f t="shared" si="7"/>
        <v>0.017361111111111112</v>
      </c>
    </row>
    <row r="81" spans="5:17" ht="12.75">
      <c r="E81" s="38" t="s">
        <v>303</v>
      </c>
      <c r="F81" s="39">
        <v>0</v>
      </c>
      <c r="G81" s="39">
        <v>0</v>
      </c>
      <c r="H81" s="39" t="s">
        <v>336</v>
      </c>
      <c r="I81" s="39"/>
      <c r="J81" s="39"/>
      <c r="K81" s="39"/>
      <c r="L81" s="39"/>
      <c r="M81" s="39"/>
      <c r="N81" s="39"/>
      <c r="O81" s="39"/>
      <c r="Q81" s="23">
        <f t="shared" si="7"/>
        <v>0</v>
      </c>
    </row>
    <row r="82" spans="5:17" ht="12.75">
      <c r="E82" s="38" t="s">
        <v>304</v>
      </c>
      <c r="F82" s="39">
        <v>0</v>
      </c>
      <c r="G82" s="39">
        <v>0</v>
      </c>
      <c r="H82" s="39" t="s">
        <v>336</v>
      </c>
      <c r="I82" s="39"/>
      <c r="J82" s="39"/>
      <c r="K82" s="39"/>
      <c r="L82" s="39"/>
      <c r="M82" s="39"/>
      <c r="N82" s="39"/>
      <c r="O82" s="39"/>
      <c r="Q82" s="23">
        <f t="shared" si="7"/>
        <v>0</v>
      </c>
    </row>
    <row r="83" spans="5:17" ht="12.75">
      <c r="E83" s="44" t="s">
        <v>305</v>
      </c>
      <c r="F83" s="45">
        <v>0</v>
      </c>
      <c r="G83" s="45">
        <v>0</v>
      </c>
      <c r="H83" s="24">
        <f>I83+J83+K83+L83+M83+N83+O83+Q83+R83</f>
        <v>0.1611111111111111</v>
      </c>
      <c r="I83" s="24">
        <v>0.01875</v>
      </c>
      <c r="J83" s="24">
        <v>0.03125</v>
      </c>
      <c r="K83" s="24">
        <v>0</v>
      </c>
      <c r="L83" s="24">
        <v>0.041666666666666664</v>
      </c>
      <c r="M83" s="24">
        <v>0.041666666666666664</v>
      </c>
      <c r="N83" s="24">
        <v>0</v>
      </c>
      <c r="O83" s="24">
        <v>0</v>
      </c>
      <c r="P83" s="37">
        <v>8</v>
      </c>
      <c r="Q83" s="23">
        <f t="shared" si="7"/>
        <v>0.027777777777777776</v>
      </c>
    </row>
    <row r="84" spans="5:17" ht="12.75">
      <c r="E84" t="s">
        <v>306</v>
      </c>
      <c r="F84" s="24">
        <v>0</v>
      </c>
      <c r="G84" s="24">
        <v>0</v>
      </c>
      <c r="H84" s="24">
        <f>I84+J84+K84+L84+M84+N84+O84+Q84+R84</f>
        <v>0.10138888888888889</v>
      </c>
      <c r="I84" s="24">
        <v>0.004166666666666667</v>
      </c>
      <c r="J84" s="24">
        <v>0.03125</v>
      </c>
      <c r="K84" s="24">
        <v>0</v>
      </c>
      <c r="L84" s="24">
        <v>0</v>
      </c>
      <c r="M84" s="24">
        <v>0.041666666666666664</v>
      </c>
      <c r="N84" s="24">
        <v>0</v>
      </c>
      <c r="O84" s="24">
        <v>0</v>
      </c>
      <c r="P84" s="37">
        <v>7</v>
      </c>
      <c r="Q84" s="23">
        <f t="shared" si="7"/>
        <v>0.024305555555555552</v>
      </c>
    </row>
    <row r="85" spans="5:17" ht="12.75">
      <c r="E85" s="52" t="s">
        <v>307</v>
      </c>
      <c r="F85" s="24">
        <v>0.16666666666666666</v>
      </c>
      <c r="G85" s="24">
        <v>0</v>
      </c>
      <c r="H85" s="24">
        <f>I85+J85+K85+L85+M85+N85+O85+Q85+R85</f>
        <v>0.13541666666666666</v>
      </c>
      <c r="I85" s="24">
        <v>0.020833333333333332</v>
      </c>
      <c r="J85" s="24">
        <v>0.03125</v>
      </c>
      <c r="K85" s="24">
        <v>0</v>
      </c>
      <c r="L85" s="24">
        <v>0.041666666666666664</v>
      </c>
      <c r="M85" s="24">
        <v>0.041666666666666664</v>
      </c>
      <c r="N85" s="24">
        <v>0</v>
      </c>
      <c r="O85" s="24">
        <v>0</v>
      </c>
      <c r="P85" s="37">
        <v>0</v>
      </c>
      <c r="Q85" s="23">
        <f t="shared" si="7"/>
        <v>0</v>
      </c>
    </row>
    <row r="86" spans="5:17" ht="12.75">
      <c r="E86" s="38" t="s">
        <v>308</v>
      </c>
      <c r="F86" s="39">
        <v>0</v>
      </c>
      <c r="G86" s="39">
        <v>0</v>
      </c>
      <c r="H86" s="39" t="s">
        <v>336</v>
      </c>
      <c r="I86" s="39"/>
      <c r="J86" s="39"/>
      <c r="K86" s="39"/>
      <c r="L86" s="39"/>
      <c r="M86" s="39"/>
      <c r="N86" s="39"/>
      <c r="O86" s="39"/>
      <c r="Q86" s="23">
        <f t="shared" si="7"/>
        <v>0</v>
      </c>
    </row>
    <row r="87" spans="5:17" ht="12.75">
      <c r="E87" t="s">
        <v>309</v>
      </c>
      <c r="F87" s="24">
        <v>0</v>
      </c>
      <c r="G87" s="24">
        <v>0</v>
      </c>
      <c r="H87" s="24">
        <f aca="true" t="shared" si="8" ref="H87:H92">I87+J87+K87+L87+M87+N87+O87+Q87+R87</f>
        <v>0.2048611111111111</v>
      </c>
      <c r="I87" s="24">
        <v>0.020833333333333332</v>
      </c>
      <c r="J87" s="24">
        <v>0.03125</v>
      </c>
      <c r="K87" s="24">
        <v>0.041666666666666664</v>
      </c>
      <c r="L87" s="24">
        <v>0.041666666666666664</v>
      </c>
      <c r="M87" s="24">
        <v>0.041666666666666664</v>
      </c>
      <c r="N87" s="24">
        <v>0</v>
      </c>
      <c r="O87" s="24">
        <v>0</v>
      </c>
      <c r="P87" s="37">
        <v>8</v>
      </c>
      <c r="Q87" s="23">
        <f t="shared" si="7"/>
        <v>0.027777777777777776</v>
      </c>
    </row>
    <row r="88" spans="5:17" ht="12.75">
      <c r="E88" t="s">
        <v>310</v>
      </c>
      <c r="F88" s="24">
        <v>0</v>
      </c>
      <c r="G88" s="24">
        <v>0</v>
      </c>
      <c r="H88" s="24">
        <f t="shared" si="8"/>
        <v>0.17708333333333331</v>
      </c>
      <c r="I88" s="24">
        <v>0.020833333333333332</v>
      </c>
      <c r="J88" s="24">
        <v>0.03125</v>
      </c>
      <c r="K88" s="24">
        <v>0.041666666666666664</v>
      </c>
      <c r="L88" s="24">
        <v>0.041666666666666664</v>
      </c>
      <c r="M88" s="24">
        <v>0.041666666666666664</v>
      </c>
      <c r="N88" s="24">
        <v>0</v>
      </c>
      <c r="O88" s="24">
        <v>0</v>
      </c>
      <c r="P88" s="37">
        <v>0</v>
      </c>
      <c r="Q88" s="23">
        <f>P88*Q$1</f>
        <v>0</v>
      </c>
    </row>
    <row r="89" spans="5:17" ht="12.75">
      <c r="E89" s="52" t="s">
        <v>311</v>
      </c>
      <c r="F89" s="24">
        <v>0</v>
      </c>
      <c r="G89" s="24">
        <v>0</v>
      </c>
      <c r="H89" s="24">
        <f t="shared" si="8"/>
        <v>0.15625</v>
      </c>
      <c r="I89" s="24">
        <v>0.020833333333333332</v>
      </c>
      <c r="J89" s="24">
        <v>0.03125</v>
      </c>
      <c r="K89" s="24">
        <v>0</v>
      </c>
      <c r="L89" s="24">
        <v>0.041666666666666664</v>
      </c>
      <c r="M89" s="24">
        <v>0.041666666666666664</v>
      </c>
      <c r="N89" s="24">
        <v>0</v>
      </c>
      <c r="O89" s="24">
        <v>0</v>
      </c>
      <c r="P89" s="37">
        <v>6</v>
      </c>
      <c r="Q89" s="23">
        <f aca="true" t="shared" si="9" ref="Q89:Q103">P89*Q$1</f>
        <v>0.020833333333333332</v>
      </c>
    </row>
    <row r="90" spans="5:17" ht="12.75">
      <c r="E90" s="52" t="s">
        <v>312</v>
      </c>
      <c r="F90" s="24">
        <v>0.16666666666666666</v>
      </c>
      <c r="G90" s="24">
        <v>0</v>
      </c>
      <c r="H90" s="24">
        <f t="shared" si="8"/>
        <v>0.09027777777777778</v>
      </c>
      <c r="I90" s="24">
        <v>0.020833333333333332</v>
      </c>
      <c r="J90" s="24">
        <v>0.024305555555555556</v>
      </c>
      <c r="K90" s="24">
        <v>0</v>
      </c>
      <c r="L90" s="24">
        <v>0</v>
      </c>
      <c r="M90" s="24">
        <v>0.041666666666666664</v>
      </c>
      <c r="N90" s="24">
        <v>0</v>
      </c>
      <c r="O90" s="24">
        <v>0</v>
      </c>
      <c r="P90" s="37">
        <v>1</v>
      </c>
      <c r="Q90" s="23">
        <f t="shared" si="9"/>
        <v>0.003472222222222222</v>
      </c>
    </row>
    <row r="91" spans="5:17" ht="12.75">
      <c r="E91" s="52" t="s">
        <v>313</v>
      </c>
      <c r="F91" s="24">
        <v>0.041666666666666664</v>
      </c>
      <c r="G91" s="24">
        <v>0</v>
      </c>
      <c r="H91" s="24">
        <f t="shared" si="8"/>
        <v>0.17430555555555552</v>
      </c>
      <c r="I91" s="24">
        <v>0.014583333333333332</v>
      </c>
      <c r="J91" s="24">
        <v>0.03125</v>
      </c>
      <c r="K91" s="24">
        <v>0.041666666666666664</v>
      </c>
      <c r="L91" s="24">
        <v>0.041666666666666664</v>
      </c>
      <c r="M91" s="24">
        <v>0.041666666666666664</v>
      </c>
      <c r="N91" s="24">
        <v>0</v>
      </c>
      <c r="O91" s="24">
        <v>0</v>
      </c>
      <c r="P91" s="37">
        <v>1</v>
      </c>
      <c r="Q91" s="23">
        <f t="shared" si="9"/>
        <v>0.003472222222222222</v>
      </c>
    </row>
    <row r="92" spans="5:17" ht="12.75">
      <c r="E92" t="s">
        <v>314</v>
      </c>
      <c r="F92" s="24">
        <v>0</v>
      </c>
      <c r="G92" s="24">
        <v>0.041666666666666664</v>
      </c>
      <c r="H92" s="24">
        <f t="shared" si="8"/>
        <v>0.15277777777777776</v>
      </c>
      <c r="I92" s="24">
        <v>0.020833333333333332</v>
      </c>
      <c r="J92" s="24">
        <v>0.027777777777777776</v>
      </c>
      <c r="K92" s="24">
        <v>0</v>
      </c>
      <c r="L92" s="24">
        <v>0.041666666666666664</v>
      </c>
      <c r="M92" s="24">
        <v>0.041666666666666664</v>
      </c>
      <c r="N92" s="24">
        <v>0</v>
      </c>
      <c r="O92" s="24">
        <v>0</v>
      </c>
      <c r="P92" s="37">
        <v>6</v>
      </c>
      <c r="Q92" s="23">
        <f t="shared" si="9"/>
        <v>0.020833333333333332</v>
      </c>
    </row>
    <row r="93" spans="5:17" ht="12.75">
      <c r="E93" s="38" t="s">
        <v>315</v>
      </c>
      <c r="F93" s="39">
        <v>0</v>
      </c>
      <c r="G93" s="39">
        <v>0</v>
      </c>
      <c r="H93" s="39" t="s">
        <v>336</v>
      </c>
      <c r="I93" s="39"/>
      <c r="J93" s="39"/>
      <c r="K93" s="39"/>
      <c r="L93" s="39"/>
      <c r="M93" s="39"/>
      <c r="N93" s="39"/>
      <c r="O93" s="39"/>
      <c r="Q93" s="23">
        <f t="shared" si="9"/>
        <v>0</v>
      </c>
    </row>
    <row r="94" spans="5:17" ht="12.75">
      <c r="E94" s="38" t="s">
        <v>316</v>
      </c>
      <c r="F94" s="39">
        <v>0</v>
      </c>
      <c r="G94" s="39">
        <v>0</v>
      </c>
      <c r="H94" s="39" t="s">
        <v>336</v>
      </c>
      <c r="I94" s="39"/>
      <c r="J94" s="39"/>
      <c r="K94" s="39"/>
      <c r="L94" s="39"/>
      <c r="M94" s="39"/>
      <c r="N94" s="39"/>
      <c r="O94" s="39"/>
      <c r="Q94" s="23">
        <f t="shared" si="9"/>
        <v>0</v>
      </c>
    </row>
    <row r="95" spans="5:17" ht="12.75">
      <c r="E95" s="38" t="s">
        <v>317</v>
      </c>
      <c r="F95" s="39">
        <v>0</v>
      </c>
      <c r="G95" s="39">
        <v>0</v>
      </c>
      <c r="H95" s="39" t="s">
        <v>336</v>
      </c>
      <c r="I95" s="39"/>
      <c r="J95" s="39"/>
      <c r="K95" s="39"/>
      <c r="L95" s="39"/>
      <c r="M95" s="39"/>
      <c r="N95" s="39"/>
      <c r="O95" s="39"/>
      <c r="Q95" s="23">
        <f t="shared" si="9"/>
        <v>0</v>
      </c>
    </row>
    <row r="96" spans="5:17" ht="12.75">
      <c r="E96" s="38" t="s">
        <v>318</v>
      </c>
      <c r="F96" s="39">
        <v>0</v>
      </c>
      <c r="G96" s="39">
        <v>0</v>
      </c>
      <c r="H96" s="39" t="s">
        <v>336</v>
      </c>
      <c r="I96" s="39"/>
      <c r="J96" s="39"/>
      <c r="K96" s="39"/>
      <c r="L96" s="39"/>
      <c r="M96" s="39"/>
      <c r="N96" s="39"/>
      <c r="O96" s="39"/>
      <c r="Q96" s="23">
        <f t="shared" si="9"/>
        <v>0</v>
      </c>
    </row>
    <row r="97" spans="5:17" ht="12.75">
      <c r="E97" s="38" t="s">
        <v>319</v>
      </c>
      <c r="F97" s="39">
        <v>0</v>
      </c>
      <c r="G97" s="39">
        <v>0</v>
      </c>
      <c r="H97" s="39" t="s">
        <v>336</v>
      </c>
      <c r="I97" s="39"/>
      <c r="J97" s="39"/>
      <c r="K97" s="39"/>
      <c r="L97" s="39"/>
      <c r="M97" s="39"/>
      <c r="N97" s="39"/>
      <c r="O97" s="39"/>
      <c r="Q97" s="23">
        <f t="shared" si="9"/>
        <v>0</v>
      </c>
    </row>
    <row r="98" spans="5:17" ht="12.75">
      <c r="E98" s="38" t="s">
        <v>320</v>
      </c>
      <c r="F98" s="39">
        <v>0</v>
      </c>
      <c r="G98" s="39">
        <v>0</v>
      </c>
      <c r="H98" s="39" t="s">
        <v>336</v>
      </c>
      <c r="I98" s="39"/>
      <c r="J98" s="39"/>
      <c r="K98" s="39"/>
      <c r="L98" s="39"/>
      <c r="M98" s="39"/>
      <c r="N98" s="39"/>
      <c r="O98" s="39"/>
      <c r="Q98" s="23">
        <f t="shared" si="9"/>
        <v>0</v>
      </c>
    </row>
    <row r="99" spans="5:17" ht="12.75">
      <c r="E99" s="38" t="s">
        <v>321</v>
      </c>
      <c r="F99" s="39">
        <v>0</v>
      </c>
      <c r="G99" s="39">
        <v>0</v>
      </c>
      <c r="H99" s="39" t="s">
        <v>336</v>
      </c>
      <c r="I99" s="39"/>
      <c r="J99" s="39"/>
      <c r="K99" s="39"/>
      <c r="L99" s="39"/>
      <c r="M99" s="39"/>
      <c r="N99" s="39"/>
      <c r="O99" s="39"/>
      <c r="Q99" s="23">
        <f t="shared" si="9"/>
        <v>0</v>
      </c>
    </row>
    <row r="100" spans="5:17" ht="12.75">
      <c r="E100" s="52" t="s">
        <v>322</v>
      </c>
      <c r="F100" s="24">
        <v>0.5</v>
      </c>
      <c r="G100" s="24">
        <v>0.027777777777777776</v>
      </c>
      <c r="H100" s="24">
        <f>I100+J100+K100+L100+M100+N100+O100+Q100+R100</f>
        <v>0.14722222222222223</v>
      </c>
      <c r="I100" s="24">
        <v>0.01875</v>
      </c>
      <c r="J100" s="24">
        <v>0.03125</v>
      </c>
      <c r="K100" s="24">
        <v>0.041666666666666664</v>
      </c>
      <c r="L100" s="24">
        <v>0</v>
      </c>
      <c r="M100" s="24">
        <v>0.041666666666666664</v>
      </c>
      <c r="N100" s="24">
        <v>0</v>
      </c>
      <c r="O100" s="24">
        <v>0</v>
      </c>
      <c r="P100" s="37">
        <v>4</v>
      </c>
      <c r="Q100" s="23">
        <f t="shared" si="9"/>
        <v>0.013888888888888888</v>
      </c>
    </row>
    <row r="101" spans="5:17" ht="12.75">
      <c r="E101" t="s">
        <v>323</v>
      </c>
      <c r="F101" s="24">
        <v>0</v>
      </c>
      <c r="G101" s="24">
        <v>0.006944444444444444</v>
      </c>
      <c r="H101" s="24">
        <f>I101+J101+K101+L101+M101+N101+O101+Q101+R101</f>
        <v>0.17916666666666664</v>
      </c>
      <c r="I101" s="24">
        <v>0.0125</v>
      </c>
      <c r="J101" s="24">
        <v>0.027777777777777776</v>
      </c>
      <c r="K101" s="24">
        <v>0.041666666666666664</v>
      </c>
      <c r="L101" s="24">
        <v>0.041666666666666664</v>
      </c>
      <c r="M101" s="24">
        <v>0.041666666666666664</v>
      </c>
      <c r="N101" s="24">
        <v>0</v>
      </c>
      <c r="O101" s="24">
        <v>0</v>
      </c>
      <c r="P101" s="37">
        <v>4</v>
      </c>
      <c r="Q101" s="23">
        <f t="shared" si="9"/>
        <v>0.013888888888888888</v>
      </c>
    </row>
    <row r="102" spans="4:17" ht="12.75">
      <c r="D102" t="s">
        <v>337</v>
      </c>
      <c r="E102" s="38" t="s">
        <v>140</v>
      </c>
      <c r="F102" s="39">
        <v>0</v>
      </c>
      <c r="G102" s="39">
        <v>0</v>
      </c>
      <c r="H102" s="39" t="s">
        <v>336</v>
      </c>
      <c r="I102" s="39"/>
      <c r="J102" s="39"/>
      <c r="K102" s="39"/>
      <c r="L102" s="39"/>
      <c r="M102" s="39"/>
      <c r="N102" s="39"/>
      <c r="O102" s="39"/>
      <c r="Q102" s="23">
        <f t="shared" si="9"/>
        <v>0</v>
      </c>
    </row>
    <row r="103" spans="5:17" ht="12.75">
      <c r="E103" s="38" t="s">
        <v>141</v>
      </c>
      <c r="F103" s="39">
        <v>0</v>
      </c>
      <c r="G103" s="39">
        <v>0</v>
      </c>
      <c r="H103" s="39" t="s">
        <v>336</v>
      </c>
      <c r="I103" s="39"/>
      <c r="J103" s="39"/>
      <c r="K103" s="39"/>
      <c r="L103" s="39"/>
      <c r="M103" s="39"/>
      <c r="N103" s="39"/>
      <c r="O103" s="39"/>
      <c r="Q103" s="23">
        <f t="shared" si="9"/>
        <v>0</v>
      </c>
    </row>
    <row r="104" spans="5:17" ht="12.75">
      <c r="E104" s="38" t="s">
        <v>142</v>
      </c>
      <c r="F104" s="39">
        <v>0</v>
      </c>
      <c r="G104" s="39">
        <v>0</v>
      </c>
      <c r="H104" s="39" t="s">
        <v>336</v>
      </c>
      <c r="I104" s="39"/>
      <c r="J104" s="39"/>
      <c r="K104" s="39"/>
      <c r="L104" s="39"/>
      <c r="M104" s="39"/>
      <c r="N104" s="39"/>
      <c r="O104" s="39"/>
      <c r="Q104" s="23">
        <f>P104*Q$1</f>
        <v>0</v>
      </c>
    </row>
    <row r="105" spans="5:17" ht="12.75">
      <c r="E105" t="s">
        <v>143</v>
      </c>
      <c r="F105" s="24">
        <v>0.5</v>
      </c>
      <c r="G105" s="24">
        <v>0</v>
      </c>
      <c r="H105" s="24">
        <f>I105+J105+K105+L105+M105+N105+O105+Q105+R105</f>
        <v>0.09305555555555556</v>
      </c>
      <c r="I105" s="24">
        <v>0.00625</v>
      </c>
      <c r="J105" s="24">
        <v>0.003472222222222222</v>
      </c>
      <c r="K105" s="24">
        <v>0</v>
      </c>
      <c r="L105" s="24">
        <v>0.041666666666666664</v>
      </c>
      <c r="M105" s="24">
        <v>0</v>
      </c>
      <c r="N105" s="24">
        <v>0.041666666666666664</v>
      </c>
      <c r="O105" s="24">
        <v>0</v>
      </c>
      <c r="Q105" s="23">
        <f aca="true" t="shared" si="10" ref="Q105:Q168">P105*Q$1</f>
        <v>0</v>
      </c>
    </row>
    <row r="106" spans="5:17" ht="12.75">
      <c r="E106" s="38" t="s">
        <v>144</v>
      </c>
      <c r="F106" s="39">
        <v>0</v>
      </c>
      <c r="G106" s="39">
        <v>0</v>
      </c>
      <c r="H106" s="39" t="s">
        <v>336</v>
      </c>
      <c r="I106" s="39"/>
      <c r="J106" s="39"/>
      <c r="K106" s="39"/>
      <c r="L106" s="39"/>
      <c r="M106" s="39"/>
      <c r="N106" s="39"/>
      <c r="O106" s="39"/>
      <c r="Q106" s="23">
        <f t="shared" si="10"/>
        <v>0</v>
      </c>
    </row>
    <row r="107" spans="5:17" ht="12.75">
      <c r="E107" t="s">
        <v>145</v>
      </c>
      <c r="F107" s="24">
        <v>0</v>
      </c>
      <c r="G107" s="24">
        <v>0</v>
      </c>
      <c r="H107" s="24">
        <f>I107+J107+K107+L107+M107+N107+O107+Q107+R107</f>
        <v>0.13888888888888887</v>
      </c>
      <c r="I107" s="24">
        <v>0.020833333333333332</v>
      </c>
      <c r="J107" s="24">
        <v>0.024305555555555556</v>
      </c>
      <c r="K107" s="24">
        <v>0</v>
      </c>
      <c r="L107" s="24">
        <v>0</v>
      </c>
      <c r="M107" s="24">
        <v>0.041666666666666664</v>
      </c>
      <c r="N107" s="24">
        <v>0.041666666666666664</v>
      </c>
      <c r="O107" s="24">
        <v>0</v>
      </c>
      <c r="P107" s="37">
        <v>3</v>
      </c>
      <c r="Q107" s="23">
        <f t="shared" si="10"/>
        <v>0.010416666666666666</v>
      </c>
    </row>
    <row r="108" spans="5:17" ht="12.75">
      <c r="E108" t="s">
        <v>146</v>
      </c>
      <c r="F108" s="24">
        <v>0</v>
      </c>
      <c r="G108" s="24">
        <v>0</v>
      </c>
      <c r="H108" s="24">
        <f>I108+J108+K108+L108+M108+N108+O108+Q108+R108</f>
        <v>0.23263888888888887</v>
      </c>
      <c r="I108" s="24">
        <v>0.020833333333333332</v>
      </c>
      <c r="J108" s="24">
        <v>0.03125</v>
      </c>
      <c r="K108" s="24">
        <v>0.041666666666666664</v>
      </c>
      <c r="L108" s="24">
        <v>0.041666666666666664</v>
      </c>
      <c r="M108" s="24">
        <v>0.041666666666666664</v>
      </c>
      <c r="N108" s="24">
        <v>0.041666666666666664</v>
      </c>
      <c r="O108" s="24">
        <v>0</v>
      </c>
      <c r="P108" s="40">
        <v>4</v>
      </c>
      <c r="Q108" s="23">
        <f t="shared" si="10"/>
        <v>0.013888888888888888</v>
      </c>
    </row>
    <row r="109" spans="5:17" ht="12.75">
      <c r="E109" t="s">
        <v>148</v>
      </c>
      <c r="F109" s="24">
        <v>0</v>
      </c>
      <c r="G109" s="24">
        <v>0</v>
      </c>
      <c r="H109" s="24">
        <f>I109+J109+K109+L109+M109+N109+O109+Q109+R109</f>
        <v>0.1923611111111111</v>
      </c>
      <c r="I109" s="24">
        <v>0.01875</v>
      </c>
      <c r="J109" s="24">
        <v>0.034722222222222224</v>
      </c>
      <c r="K109" s="24">
        <v>0</v>
      </c>
      <c r="L109" s="24">
        <v>0.041666666666666664</v>
      </c>
      <c r="M109" s="24">
        <v>0.041666666666666664</v>
      </c>
      <c r="N109" s="24">
        <v>0.041666666666666664</v>
      </c>
      <c r="O109" s="24">
        <v>0</v>
      </c>
      <c r="P109" s="37">
        <v>4</v>
      </c>
      <c r="Q109" s="23">
        <f t="shared" si="10"/>
        <v>0.013888888888888888</v>
      </c>
    </row>
    <row r="110" spans="5:17" ht="12.75">
      <c r="E110" s="38" t="s">
        <v>149</v>
      </c>
      <c r="F110" s="39">
        <v>0</v>
      </c>
      <c r="G110" s="39">
        <v>0</v>
      </c>
      <c r="H110" s="39" t="s">
        <v>336</v>
      </c>
      <c r="I110" s="39"/>
      <c r="J110" s="39"/>
      <c r="K110" s="39"/>
      <c r="L110" s="39"/>
      <c r="M110" s="39"/>
      <c r="N110" s="39"/>
      <c r="O110" s="39"/>
      <c r="Q110" s="23">
        <f t="shared" si="10"/>
        <v>0</v>
      </c>
    </row>
    <row r="111" spans="5:17" ht="12.75">
      <c r="E111" t="s">
        <v>150</v>
      </c>
      <c r="F111" s="24">
        <v>0.08333333333333333</v>
      </c>
      <c r="G111" s="24">
        <v>0</v>
      </c>
      <c r="H111" s="24">
        <f>I111+J111+K111+L111+M111+N111+O111+Q111+R111</f>
        <v>0.17708333333333331</v>
      </c>
      <c r="I111" s="24">
        <v>0.020833333333333332</v>
      </c>
      <c r="J111" s="24">
        <v>0.024305555555555556</v>
      </c>
      <c r="K111" s="24">
        <v>0</v>
      </c>
      <c r="L111" s="24">
        <v>0.041666666666666664</v>
      </c>
      <c r="M111" s="24">
        <v>0.041666666666666664</v>
      </c>
      <c r="N111" s="24">
        <v>0.041666666666666664</v>
      </c>
      <c r="O111" s="24">
        <v>0</v>
      </c>
      <c r="P111" s="37">
        <v>2</v>
      </c>
      <c r="Q111" s="23">
        <f t="shared" si="10"/>
        <v>0.006944444444444444</v>
      </c>
    </row>
    <row r="112" spans="5:17" ht="12.75">
      <c r="E112" s="38" t="s">
        <v>151</v>
      </c>
      <c r="F112" s="39">
        <v>0</v>
      </c>
      <c r="G112" s="39">
        <v>0</v>
      </c>
      <c r="H112" s="39" t="s">
        <v>336</v>
      </c>
      <c r="I112" s="39"/>
      <c r="J112" s="39"/>
      <c r="K112" s="39"/>
      <c r="L112" s="39"/>
      <c r="M112" s="39"/>
      <c r="N112" s="39"/>
      <c r="O112" s="39"/>
      <c r="Q112" s="23">
        <f t="shared" si="10"/>
        <v>0</v>
      </c>
    </row>
    <row r="113" spans="5:17" ht="12.75">
      <c r="E113" s="38" t="s">
        <v>152</v>
      </c>
      <c r="F113" s="39">
        <v>0</v>
      </c>
      <c r="G113" s="39">
        <v>0</v>
      </c>
      <c r="H113" s="39" t="s">
        <v>336</v>
      </c>
      <c r="I113" s="39"/>
      <c r="J113" s="39"/>
      <c r="K113" s="39"/>
      <c r="L113" s="39"/>
      <c r="M113" s="39"/>
      <c r="N113" s="39"/>
      <c r="O113" s="39"/>
      <c r="Q113" s="23">
        <f t="shared" si="10"/>
        <v>0</v>
      </c>
    </row>
    <row r="114" spans="5:17" ht="12.75">
      <c r="E114" t="s">
        <v>153</v>
      </c>
      <c r="F114" s="24">
        <v>0</v>
      </c>
      <c r="G114" s="24">
        <v>0.034722222222222224</v>
      </c>
      <c r="H114" s="24">
        <f>I114+J114+K114+L114+M114+N114+O114+Q114+R114</f>
        <v>0.15069444444444444</v>
      </c>
      <c r="I114" s="24">
        <v>0.01875</v>
      </c>
      <c r="J114" s="24">
        <v>0.027777777777777776</v>
      </c>
      <c r="K114" s="24">
        <v>0</v>
      </c>
      <c r="L114" s="24">
        <v>0</v>
      </c>
      <c r="M114" s="24">
        <v>0.041666666666666664</v>
      </c>
      <c r="N114" s="24">
        <v>0.041666666666666664</v>
      </c>
      <c r="O114" s="24">
        <v>0</v>
      </c>
      <c r="P114" s="37">
        <v>6</v>
      </c>
      <c r="Q114" s="23">
        <f t="shared" si="10"/>
        <v>0.020833333333333332</v>
      </c>
    </row>
    <row r="115" spans="5:17" ht="12.75">
      <c r="E115" s="38" t="s">
        <v>154</v>
      </c>
      <c r="F115" s="39">
        <v>0</v>
      </c>
      <c r="G115" s="39">
        <v>0</v>
      </c>
      <c r="H115" s="39" t="s">
        <v>336</v>
      </c>
      <c r="I115" s="39"/>
      <c r="J115" s="39"/>
      <c r="K115" s="39"/>
      <c r="L115" s="39"/>
      <c r="M115" s="39"/>
      <c r="N115" s="39"/>
      <c r="O115" s="39"/>
      <c r="Q115" s="23">
        <f t="shared" si="10"/>
        <v>0</v>
      </c>
    </row>
    <row r="116" spans="5:17" ht="12.75">
      <c r="E116" t="s">
        <v>155</v>
      </c>
      <c r="F116" s="24">
        <v>0</v>
      </c>
      <c r="G116" s="24">
        <v>0</v>
      </c>
      <c r="H116" s="24">
        <f>I116+J116+K116+L116+M116+N116+O116+Q116+R116</f>
        <v>0.17291666666666666</v>
      </c>
      <c r="I116" s="24">
        <v>0.016666666666666666</v>
      </c>
      <c r="J116" s="24">
        <v>0.017361111111111112</v>
      </c>
      <c r="K116" s="24">
        <v>0</v>
      </c>
      <c r="L116" s="24">
        <v>0.041666666666666664</v>
      </c>
      <c r="M116" s="24">
        <v>0.041666666666666664</v>
      </c>
      <c r="N116" s="24">
        <v>0.041666666666666664</v>
      </c>
      <c r="O116" s="24">
        <v>0</v>
      </c>
      <c r="P116" s="37">
        <v>4</v>
      </c>
      <c r="Q116" s="23">
        <f t="shared" si="10"/>
        <v>0.013888888888888888</v>
      </c>
    </row>
    <row r="117" spans="5:17" ht="12.75">
      <c r="E117" s="38" t="s">
        <v>156</v>
      </c>
      <c r="F117" s="39">
        <v>0</v>
      </c>
      <c r="G117" s="39">
        <v>0</v>
      </c>
      <c r="H117" s="39" t="s">
        <v>336</v>
      </c>
      <c r="I117" s="39"/>
      <c r="J117" s="39"/>
      <c r="K117" s="39"/>
      <c r="L117" s="39"/>
      <c r="M117" s="39"/>
      <c r="N117" s="39"/>
      <c r="O117" s="39"/>
      <c r="Q117" s="23">
        <f t="shared" si="10"/>
        <v>0</v>
      </c>
    </row>
    <row r="118" spans="5:17" ht="12.75">
      <c r="E118" s="38" t="s">
        <v>157</v>
      </c>
      <c r="F118" s="39">
        <v>0</v>
      </c>
      <c r="G118" s="39">
        <v>0</v>
      </c>
      <c r="H118" s="39" t="s">
        <v>336</v>
      </c>
      <c r="I118" s="39"/>
      <c r="J118" s="39"/>
      <c r="K118" s="39"/>
      <c r="L118" s="39"/>
      <c r="M118" s="39"/>
      <c r="N118" s="39"/>
      <c r="O118" s="39"/>
      <c r="Q118" s="23">
        <f t="shared" si="10"/>
        <v>0</v>
      </c>
    </row>
    <row r="119" spans="5:17" ht="12.75">
      <c r="E119" s="38" t="s">
        <v>158</v>
      </c>
      <c r="F119" s="39">
        <v>0</v>
      </c>
      <c r="G119" s="39">
        <v>0</v>
      </c>
      <c r="H119" s="39" t="s">
        <v>336</v>
      </c>
      <c r="I119" s="39"/>
      <c r="J119" s="39"/>
      <c r="K119" s="39"/>
      <c r="L119" s="39"/>
      <c r="M119" s="39"/>
      <c r="N119" s="39"/>
      <c r="O119" s="39"/>
      <c r="Q119" s="23">
        <f t="shared" si="10"/>
        <v>0</v>
      </c>
    </row>
    <row r="120" spans="5:17" ht="12.75">
      <c r="E120" s="38" t="s">
        <v>159</v>
      </c>
      <c r="F120" s="39">
        <v>0</v>
      </c>
      <c r="G120" s="39">
        <v>0</v>
      </c>
      <c r="H120" s="39" t="s">
        <v>336</v>
      </c>
      <c r="I120" s="39"/>
      <c r="J120" s="39"/>
      <c r="K120" s="39"/>
      <c r="L120" s="39"/>
      <c r="M120" s="39"/>
      <c r="N120" s="39"/>
      <c r="O120" s="39"/>
      <c r="Q120" s="23">
        <f t="shared" si="10"/>
        <v>0</v>
      </c>
    </row>
    <row r="121" spans="5:17" ht="12.75">
      <c r="E121" t="s">
        <v>160</v>
      </c>
      <c r="F121" s="24">
        <v>0</v>
      </c>
      <c r="G121" s="24">
        <v>0</v>
      </c>
      <c r="H121" s="24">
        <f>I121+J121+K121+L121+M121+N121+O121+Q121+R121</f>
        <v>0.22222222222222218</v>
      </c>
      <c r="I121" s="24">
        <v>0.020833333333333332</v>
      </c>
      <c r="J121" s="24">
        <v>0.034722222222222224</v>
      </c>
      <c r="K121" s="24">
        <v>0.041666666666666664</v>
      </c>
      <c r="L121" s="24">
        <v>0.041666666666666664</v>
      </c>
      <c r="M121" s="24">
        <v>0.041666666666666664</v>
      </c>
      <c r="N121" s="24">
        <v>0.041666666666666664</v>
      </c>
      <c r="O121" s="24">
        <v>0</v>
      </c>
      <c r="P121" s="37">
        <v>0</v>
      </c>
      <c r="Q121" s="23">
        <f t="shared" si="10"/>
        <v>0</v>
      </c>
    </row>
    <row r="122" spans="5:17" ht="12.75">
      <c r="E122" s="38" t="s">
        <v>161</v>
      </c>
      <c r="F122" s="39">
        <v>0</v>
      </c>
      <c r="G122" s="39">
        <v>0</v>
      </c>
      <c r="H122" s="39" t="s">
        <v>336</v>
      </c>
      <c r="I122" s="39"/>
      <c r="J122" s="39"/>
      <c r="K122" s="39"/>
      <c r="L122" s="39"/>
      <c r="M122" s="39"/>
      <c r="N122" s="39"/>
      <c r="O122" s="39"/>
      <c r="Q122" s="23">
        <f t="shared" si="10"/>
        <v>0</v>
      </c>
    </row>
    <row r="123" spans="5:17" ht="12.75">
      <c r="E123" s="38" t="s">
        <v>162</v>
      </c>
      <c r="F123" s="39">
        <v>0</v>
      </c>
      <c r="G123" s="39">
        <v>0</v>
      </c>
      <c r="H123" s="39" t="s">
        <v>336</v>
      </c>
      <c r="I123" s="39"/>
      <c r="J123" s="39"/>
      <c r="K123" s="39"/>
      <c r="L123" s="39"/>
      <c r="M123" s="39"/>
      <c r="N123" s="39"/>
      <c r="O123" s="39"/>
      <c r="Q123" s="23">
        <f t="shared" si="10"/>
        <v>0</v>
      </c>
    </row>
    <row r="124" spans="5:17" ht="12.75">
      <c r="E124" t="s">
        <v>163</v>
      </c>
      <c r="F124" s="24">
        <v>0</v>
      </c>
      <c r="G124" s="24">
        <v>0.013888888888888888</v>
      </c>
      <c r="H124" s="24">
        <f>I124+J124+K124+L124+M124+N124+O124+Q124+R124</f>
        <v>0.13194444444444442</v>
      </c>
      <c r="I124" s="24">
        <v>0.010416666666666666</v>
      </c>
      <c r="J124" s="24">
        <v>0.013888888888888888</v>
      </c>
      <c r="K124" s="24">
        <v>0.041666666666666664</v>
      </c>
      <c r="L124" s="24">
        <v>0</v>
      </c>
      <c r="M124" s="24">
        <v>0</v>
      </c>
      <c r="N124" s="24">
        <v>0.041666666666666664</v>
      </c>
      <c r="O124" s="24">
        <v>0</v>
      </c>
      <c r="P124" s="37">
        <v>7</v>
      </c>
      <c r="Q124" s="23">
        <f t="shared" si="10"/>
        <v>0.024305555555555552</v>
      </c>
    </row>
    <row r="125" spans="5:17" ht="12.75">
      <c r="E125" s="38" t="s">
        <v>164</v>
      </c>
      <c r="F125" s="39">
        <v>0</v>
      </c>
      <c r="G125" s="39">
        <v>0</v>
      </c>
      <c r="H125" s="39" t="s">
        <v>336</v>
      </c>
      <c r="I125" s="39"/>
      <c r="J125" s="39"/>
      <c r="K125" s="39"/>
      <c r="L125" s="39"/>
      <c r="M125" s="39"/>
      <c r="N125" s="39"/>
      <c r="O125" s="39"/>
      <c r="Q125" s="23">
        <f t="shared" si="10"/>
        <v>0</v>
      </c>
    </row>
    <row r="126" spans="5:17" ht="12.75">
      <c r="E126" s="38" t="s">
        <v>165</v>
      </c>
      <c r="F126" s="39">
        <v>0</v>
      </c>
      <c r="G126" s="39">
        <v>0</v>
      </c>
      <c r="H126" s="39" t="s">
        <v>336</v>
      </c>
      <c r="I126" s="39"/>
      <c r="J126" s="39"/>
      <c r="K126" s="39"/>
      <c r="L126" s="39"/>
      <c r="M126" s="39"/>
      <c r="N126" s="39"/>
      <c r="O126" s="39"/>
      <c r="Q126" s="23">
        <f t="shared" si="10"/>
        <v>0</v>
      </c>
    </row>
    <row r="127" spans="5:17" ht="12.75">
      <c r="E127" t="s">
        <v>166</v>
      </c>
      <c r="F127" s="24">
        <v>0</v>
      </c>
      <c r="G127" s="24">
        <v>0</v>
      </c>
      <c r="H127" s="24">
        <f>I127+J127+K127+L127+M127+N127+O127+Q127+R127</f>
        <v>0.20833333333333331</v>
      </c>
      <c r="I127" s="24">
        <v>0.020833333333333332</v>
      </c>
      <c r="J127" s="24">
        <v>0.03125</v>
      </c>
      <c r="K127" s="24">
        <v>0.041666666666666664</v>
      </c>
      <c r="L127" s="24">
        <v>0</v>
      </c>
      <c r="M127" s="24">
        <v>0.041666666666666664</v>
      </c>
      <c r="N127" s="24">
        <v>0.041666666666666664</v>
      </c>
      <c r="O127" s="24">
        <v>0</v>
      </c>
      <c r="P127" s="37">
        <v>9</v>
      </c>
      <c r="Q127" s="23">
        <f t="shared" si="10"/>
        <v>0.03125</v>
      </c>
    </row>
    <row r="128" spans="5:17" ht="12.75">
      <c r="E128" s="38" t="s">
        <v>167</v>
      </c>
      <c r="F128" s="39">
        <v>0</v>
      </c>
      <c r="G128" s="39">
        <v>0</v>
      </c>
      <c r="H128" s="39" t="s">
        <v>336</v>
      </c>
      <c r="I128" s="39"/>
      <c r="J128" s="39"/>
      <c r="K128" s="39"/>
      <c r="L128" s="39"/>
      <c r="M128" s="39"/>
      <c r="N128" s="39"/>
      <c r="O128" s="39"/>
      <c r="Q128" s="23">
        <f t="shared" si="10"/>
        <v>0</v>
      </c>
    </row>
    <row r="129" spans="5:17" ht="12.75">
      <c r="E129" s="38" t="s">
        <v>168</v>
      </c>
      <c r="F129" s="39">
        <v>0</v>
      </c>
      <c r="G129" s="39">
        <v>0</v>
      </c>
      <c r="H129" s="39" t="s">
        <v>336</v>
      </c>
      <c r="I129" s="39"/>
      <c r="J129" s="39"/>
      <c r="K129" s="39"/>
      <c r="L129" s="39"/>
      <c r="M129" s="39"/>
      <c r="N129" s="39"/>
      <c r="O129" s="39"/>
      <c r="Q129" s="23">
        <f t="shared" si="10"/>
        <v>0</v>
      </c>
    </row>
    <row r="130" spans="5:17" ht="12.75">
      <c r="E130" s="38" t="s">
        <v>169</v>
      </c>
      <c r="F130" s="39">
        <v>0</v>
      </c>
      <c r="G130" s="39">
        <v>0</v>
      </c>
      <c r="H130" s="39" t="s">
        <v>336</v>
      </c>
      <c r="I130" s="39"/>
      <c r="J130" s="39"/>
      <c r="K130" s="39"/>
      <c r="L130" s="39"/>
      <c r="M130" s="39"/>
      <c r="N130" s="39"/>
      <c r="O130" s="39"/>
      <c r="Q130" s="23">
        <f t="shared" si="10"/>
        <v>0</v>
      </c>
    </row>
    <row r="131" spans="5:17" ht="12.75">
      <c r="E131" t="s">
        <v>170</v>
      </c>
      <c r="F131" s="24">
        <v>0</v>
      </c>
      <c r="G131" s="24">
        <v>0</v>
      </c>
      <c r="H131" s="24">
        <f>I131+J131+K131+L131+M131+N131+O131+Q131+R131</f>
        <v>0.19097222222222218</v>
      </c>
      <c r="I131" s="24">
        <v>0.020833333333333332</v>
      </c>
      <c r="J131" s="24">
        <v>0.027777777777777776</v>
      </c>
      <c r="K131" s="24">
        <v>0</v>
      </c>
      <c r="L131" s="24">
        <v>0.041666666666666664</v>
      </c>
      <c r="M131" s="24">
        <v>0.041666666666666664</v>
      </c>
      <c r="N131" s="24">
        <v>0.041666666666666664</v>
      </c>
      <c r="O131" s="24">
        <v>0</v>
      </c>
      <c r="P131" s="37">
        <v>5</v>
      </c>
      <c r="Q131" s="23">
        <f t="shared" si="10"/>
        <v>0.017361111111111112</v>
      </c>
    </row>
    <row r="132" spans="5:17" ht="12.75">
      <c r="E132" s="38" t="s">
        <v>171</v>
      </c>
      <c r="F132" s="39">
        <v>0</v>
      </c>
      <c r="G132" s="39">
        <v>0</v>
      </c>
      <c r="H132" s="39" t="s">
        <v>336</v>
      </c>
      <c r="I132" s="39"/>
      <c r="J132" s="39"/>
      <c r="K132" s="39"/>
      <c r="L132" s="39"/>
      <c r="M132" s="39"/>
      <c r="N132" s="39"/>
      <c r="O132" s="39"/>
      <c r="Q132" s="23">
        <f t="shared" si="10"/>
        <v>0</v>
      </c>
    </row>
    <row r="133" spans="5:17" ht="12.75">
      <c r="E133" s="38" t="s">
        <v>172</v>
      </c>
      <c r="F133" s="39">
        <v>0</v>
      </c>
      <c r="G133" s="39">
        <v>0</v>
      </c>
      <c r="H133" s="39" t="s">
        <v>336</v>
      </c>
      <c r="I133" s="39"/>
      <c r="J133" s="39"/>
      <c r="K133" s="39"/>
      <c r="L133" s="39"/>
      <c r="M133" s="39"/>
      <c r="N133" s="39"/>
      <c r="O133" s="39"/>
      <c r="Q133" s="23">
        <f t="shared" si="10"/>
        <v>0</v>
      </c>
    </row>
    <row r="134" spans="5:17" ht="12.75">
      <c r="E134" s="38" t="s">
        <v>173</v>
      </c>
      <c r="F134" s="39">
        <v>0</v>
      </c>
      <c r="G134" s="39">
        <v>0</v>
      </c>
      <c r="H134" s="39" t="s">
        <v>336</v>
      </c>
      <c r="I134" s="39"/>
      <c r="J134" s="39"/>
      <c r="K134" s="39"/>
      <c r="L134" s="39"/>
      <c r="M134" s="39"/>
      <c r="N134" s="39"/>
      <c r="O134" s="39"/>
      <c r="Q134" s="23">
        <f t="shared" si="10"/>
        <v>0</v>
      </c>
    </row>
    <row r="135" spans="5:17" ht="12.75">
      <c r="E135" s="38" t="s">
        <v>174</v>
      </c>
      <c r="F135" s="39">
        <v>0</v>
      </c>
      <c r="G135" s="39">
        <v>0</v>
      </c>
      <c r="H135" s="39" t="s">
        <v>336</v>
      </c>
      <c r="I135" s="39"/>
      <c r="J135" s="39"/>
      <c r="K135" s="39"/>
      <c r="L135" s="39"/>
      <c r="M135" s="39"/>
      <c r="N135" s="39"/>
      <c r="O135" s="39"/>
      <c r="Q135" s="23">
        <f t="shared" si="10"/>
        <v>0</v>
      </c>
    </row>
    <row r="136" spans="5:17" ht="12.75">
      <c r="E136" s="38" t="s">
        <v>175</v>
      </c>
      <c r="F136" s="39">
        <v>0</v>
      </c>
      <c r="G136" s="39">
        <v>0</v>
      </c>
      <c r="H136" s="39" t="s">
        <v>336</v>
      </c>
      <c r="I136" s="39"/>
      <c r="J136" s="39"/>
      <c r="K136" s="39"/>
      <c r="L136" s="39"/>
      <c r="M136" s="39"/>
      <c r="N136" s="39"/>
      <c r="O136" s="39"/>
      <c r="Q136" s="23">
        <f t="shared" si="10"/>
        <v>0</v>
      </c>
    </row>
    <row r="137" spans="5:17" ht="12.75">
      <c r="E137" s="38" t="s">
        <v>176</v>
      </c>
      <c r="F137" s="39">
        <v>0</v>
      </c>
      <c r="G137" s="39">
        <v>0</v>
      </c>
      <c r="H137" s="39" t="s">
        <v>336</v>
      </c>
      <c r="I137" s="39"/>
      <c r="J137" s="39"/>
      <c r="K137" s="39"/>
      <c r="L137" s="39"/>
      <c r="M137" s="39"/>
      <c r="N137" s="39"/>
      <c r="O137" s="39"/>
      <c r="Q137" s="23">
        <f>P137*Q$1</f>
        <v>0</v>
      </c>
    </row>
    <row r="138" spans="5:17" ht="12.75">
      <c r="E138" s="38" t="s">
        <v>177</v>
      </c>
      <c r="F138" s="39">
        <v>0</v>
      </c>
      <c r="G138" s="39">
        <v>0</v>
      </c>
      <c r="H138" s="39" t="s">
        <v>336</v>
      </c>
      <c r="I138" s="39"/>
      <c r="J138" s="39"/>
      <c r="K138" s="39"/>
      <c r="L138" s="39"/>
      <c r="M138" s="39"/>
      <c r="N138" s="39"/>
      <c r="O138" s="39"/>
      <c r="Q138" s="23">
        <f t="shared" si="10"/>
        <v>0</v>
      </c>
    </row>
    <row r="139" spans="5:17" ht="12.75">
      <c r="E139" s="38" t="s">
        <v>324</v>
      </c>
      <c r="F139" s="39">
        <v>0</v>
      </c>
      <c r="G139" s="39">
        <v>0</v>
      </c>
      <c r="H139" s="39" t="s">
        <v>336</v>
      </c>
      <c r="I139" s="39"/>
      <c r="J139" s="39"/>
      <c r="K139" s="39"/>
      <c r="L139" s="39"/>
      <c r="M139" s="39"/>
      <c r="N139" s="39"/>
      <c r="O139" s="39"/>
      <c r="Q139" s="23">
        <f t="shared" si="10"/>
        <v>0</v>
      </c>
    </row>
    <row r="140" spans="5:17" ht="12.75">
      <c r="E140" s="38" t="s">
        <v>178</v>
      </c>
      <c r="F140" s="39">
        <v>0</v>
      </c>
      <c r="G140" s="39">
        <v>0</v>
      </c>
      <c r="H140" s="39" t="s">
        <v>336</v>
      </c>
      <c r="I140" s="39"/>
      <c r="J140" s="39"/>
      <c r="K140" s="39"/>
      <c r="L140" s="39"/>
      <c r="M140" s="39"/>
      <c r="N140" s="39"/>
      <c r="O140" s="39"/>
      <c r="Q140" s="23">
        <f t="shared" si="10"/>
        <v>0</v>
      </c>
    </row>
    <row r="141" spans="5:17" ht="12.75">
      <c r="E141" s="38" t="s">
        <v>179</v>
      </c>
      <c r="F141" s="39">
        <v>0</v>
      </c>
      <c r="G141" s="39">
        <v>0</v>
      </c>
      <c r="H141" s="39" t="s">
        <v>336</v>
      </c>
      <c r="I141" s="39"/>
      <c r="J141" s="39"/>
      <c r="K141" s="39"/>
      <c r="L141" s="39"/>
      <c r="M141" s="39"/>
      <c r="N141" s="39"/>
      <c r="O141" s="39"/>
      <c r="Q141" s="23">
        <f t="shared" si="10"/>
        <v>0</v>
      </c>
    </row>
    <row r="142" spans="5:17" ht="12.75">
      <c r="E142" t="s">
        <v>180</v>
      </c>
      <c r="F142" s="24">
        <v>0</v>
      </c>
      <c r="G142" s="24">
        <v>0</v>
      </c>
      <c r="H142" s="24">
        <f>I142+J142+K142+L142+M142+N142+O142+Q142+R142</f>
        <v>0.24305555555555552</v>
      </c>
      <c r="I142" s="24">
        <v>0.020833333333333332</v>
      </c>
      <c r="J142" s="24">
        <v>0.03125</v>
      </c>
      <c r="K142" s="24">
        <v>0.041666666666666664</v>
      </c>
      <c r="L142" s="24">
        <v>0.041666666666666664</v>
      </c>
      <c r="M142" s="24">
        <v>0.041666666666666664</v>
      </c>
      <c r="N142" s="24">
        <v>0.041666666666666664</v>
      </c>
      <c r="O142" s="24">
        <v>0</v>
      </c>
      <c r="P142" s="37">
        <v>7</v>
      </c>
      <c r="Q142" s="23">
        <f t="shared" si="10"/>
        <v>0.024305555555555552</v>
      </c>
    </row>
    <row r="143" spans="5:17" ht="12.75">
      <c r="E143" s="38" t="s">
        <v>181</v>
      </c>
      <c r="F143" s="39">
        <v>0</v>
      </c>
      <c r="G143" s="39">
        <v>0</v>
      </c>
      <c r="H143" s="39" t="s">
        <v>336</v>
      </c>
      <c r="I143" s="39"/>
      <c r="J143" s="39"/>
      <c r="K143" s="39"/>
      <c r="L143" s="39"/>
      <c r="M143" s="39"/>
      <c r="N143" s="39"/>
      <c r="O143" s="39"/>
      <c r="Q143" s="23">
        <f t="shared" si="10"/>
        <v>0</v>
      </c>
    </row>
    <row r="144" spans="5:17" ht="12.75">
      <c r="E144" s="38" t="s">
        <v>182</v>
      </c>
      <c r="F144" s="39">
        <v>0</v>
      </c>
      <c r="G144" s="39">
        <v>0</v>
      </c>
      <c r="H144" s="39" t="s">
        <v>336</v>
      </c>
      <c r="I144" s="39"/>
      <c r="J144" s="39"/>
      <c r="K144" s="39"/>
      <c r="L144" s="39"/>
      <c r="M144" s="39"/>
      <c r="N144" s="39"/>
      <c r="O144" s="39"/>
      <c r="Q144" s="23">
        <f t="shared" si="10"/>
        <v>0</v>
      </c>
    </row>
    <row r="145" spans="5:17" ht="12.75">
      <c r="E145" s="38" t="s">
        <v>183</v>
      </c>
      <c r="F145" s="39">
        <v>0</v>
      </c>
      <c r="G145" s="39">
        <v>0</v>
      </c>
      <c r="H145" s="39" t="s">
        <v>336</v>
      </c>
      <c r="I145" s="39"/>
      <c r="J145" s="39"/>
      <c r="K145" s="39"/>
      <c r="L145" s="39"/>
      <c r="M145" s="39"/>
      <c r="N145" s="39"/>
      <c r="O145" s="39"/>
      <c r="Q145" s="23">
        <f t="shared" si="10"/>
        <v>0</v>
      </c>
    </row>
    <row r="146" spans="5:17" ht="12.75">
      <c r="E146" t="s">
        <v>184</v>
      </c>
      <c r="F146" s="24">
        <v>0</v>
      </c>
      <c r="G146" s="24">
        <v>0.013888888888888888</v>
      </c>
      <c r="H146" s="24">
        <f>I146+J146+K146+L146+M146+N146+O146+Q146+R146</f>
        <v>0.1784722222222222</v>
      </c>
      <c r="I146" s="24">
        <v>0.01875</v>
      </c>
      <c r="J146" s="24">
        <v>0.024305555555555556</v>
      </c>
      <c r="K146" s="24">
        <v>0</v>
      </c>
      <c r="L146" s="24">
        <v>0.041666666666666664</v>
      </c>
      <c r="M146" s="24">
        <v>0.041666666666666664</v>
      </c>
      <c r="N146" s="24">
        <v>0.041666666666666664</v>
      </c>
      <c r="O146" s="24">
        <v>0</v>
      </c>
      <c r="P146" s="37">
        <v>3</v>
      </c>
      <c r="Q146" s="23">
        <f t="shared" si="10"/>
        <v>0.010416666666666666</v>
      </c>
    </row>
    <row r="147" spans="5:17" ht="12.75">
      <c r="E147" s="38" t="s">
        <v>185</v>
      </c>
      <c r="F147" s="39">
        <v>0</v>
      </c>
      <c r="G147" s="39">
        <v>0</v>
      </c>
      <c r="H147" s="39" t="s">
        <v>336</v>
      </c>
      <c r="I147" s="39"/>
      <c r="J147" s="39"/>
      <c r="K147" s="39"/>
      <c r="L147" s="39"/>
      <c r="M147" s="39"/>
      <c r="N147" s="39"/>
      <c r="O147" s="39"/>
      <c r="Q147" s="23">
        <f t="shared" si="10"/>
        <v>0</v>
      </c>
    </row>
    <row r="148" spans="5:17" ht="12.75">
      <c r="E148" t="s">
        <v>186</v>
      </c>
      <c r="F148" s="24">
        <v>0</v>
      </c>
      <c r="G148" s="24">
        <v>0</v>
      </c>
      <c r="H148" s="24">
        <f>I148+J148+K148+L148+M148+N148+O148+Q148+R148</f>
        <v>0.19097222222222218</v>
      </c>
      <c r="I148" s="24">
        <v>0.020833333333333332</v>
      </c>
      <c r="J148" s="24">
        <v>0.034722222222222224</v>
      </c>
      <c r="K148" s="24">
        <v>0.041666666666666664</v>
      </c>
      <c r="L148" s="24">
        <v>0</v>
      </c>
      <c r="M148" s="24">
        <v>0.041666666666666664</v>
      </c>
      <c r="N148" s="24">
        <v>0.041666666666666664</v>
      </c>
      <c r="O148" s="24">
        <v>0</v>
      </c>
      <c r="P148" s="37">
        <v>3</v>
      </c>
      <c r="Q148" s="23">
        <f t="shared" si="10"/>
        <v>0.010416666666666666</v>
      </c>
    </row>
    <row r="149" spans="5:17" ht="12.75">
      <c r="E149" s="38" t="s">
        <v>187</v>
      </c>
      <c r="F149" s="39">
        <v>0</v>
      </c>
      <c r="G149" s="39">
        <v>0</v>
      </c>
      <c r="H149" s="39" t="s">
        <v>336</v>
      </c>
      <c r="I149" s="39"/>
      <c r="J149" s="39"/>
      <c r="K149" s="39"/>
      <c r="L149" s="39"/>
      <c r="M149" s="39"/>
      <c r="N149" s="39"/>
      <c r="O149" s="39"/>
      <c r="Q149" s="23">
        <f t="shared" si="10"/>
        <v>0</v>
      </c>
    </row>
    <row r="150" spans="5:17" ht="12.75">
      <c r="E150" t="s">
        <v>188</v>
      </c>
      <c r="F150" s="24">
        <v>0</v>
      </c>
      <c r="G150" s="24">
        <v>0</v>
      </c>
      <c r="H150" s="24">
        <f>I150+J150+K150+L150+M150+N150+O150+Q150+R150</f>
        <v>0.22083333333333333</v>
      </c>
      <c r="I150" s="24">
        <v>0.0125</v>
      </c>
      <c r="J150" s="24">
        <v>0.020833333333333332</v>
      </c>
      <c r="K150" s="24">
        <v>0.041666666666666664</v>
      </c>
      <c r="L150" s="24">
        <v>0.041666666666666664</v>
      </c>
      <c r="M150" s="24">
        <v>0.041666666666666664</v>
      </c>
      <c r="N150" s="24">
        <v>0.041666666666666664</v>
      </c>
      <c r="O150" s="24">
        <v>0</v>
      </c>
      <c r="P150" s="37">
        <v>6</v>
      </c>
      <c r="Q150" s="23">
        <f t="shared" si="10"/>
        <v>0.020833333333333332</v>
      </c>
    </row>
    <row r="151" spans="5:17" ht="12.75">
      <c r="E151" s="38" t="s">
        <v>189</v>
      </c>
      <c r="F151" s="39">
        <v>0</v>
      </c>
      <c r="G151" s="39">
        <v>0</v>
      </c>
      <c r="H151" s="39" t="s">
        <v>336</v>
      </c>
      <c r="I151" s="39"/>
      <c r="J151" s="39"/>
      <c r="K151" s="39"/>
      <c r="L151" s="39"/>
      <c r="M151" s="39"/>
      <c r="N151" s="39"/>
      <c r="O151" s="39"/>
      <c r="Q151" s="23">
        <f t="shared" si="10"/>
        <v>0</v>
      </c>
    </row>
    <row r="152" spans="5:17" ht="12.75">
      <c r="E152" s="38" t="s">
        <v>190</v>
      </c>
      <c r="F152" s="39">
        <v>0</v>
      </c>
      <c r="G152" s="39">
        <v>0</v>
      </c>
      <c r="H152" s="39" t="s">
        <v>336</v>
      </c>
      <c r="I152" s="39"/>
      <c r="J152" s="39"/>
      <c r="K152" s="39"/>
      <c r="L152" s="39"/>
      <c r="M152" s="39"/>
      <c r="N152" s="39"/>
      <c r="O152" s="39"/>
      <c r="Q152" s="23">
        <f t="shared" si="10"/>
        <v>0</v>
      </c>
    </row>
    <row r="153" spans="5:17" ht="12.75">
      <c r="E153" s="38" t="s">
        <v>191</v>
      </c>
      <c r="F153" s="39">
        <v>0</v>
      </c>
      <c r="G153" s="39">
        <v>0</v>
      </c>
      <c r="H153" s="39" t="s">
        <v>336</v>
      </c>
      <c r="I153" s="39"/>
      <c r="J153" s="39"/>
      <c r="K153" s="39"/>
      <c r="L153" s="39"/>
      <c r="M153" s="39"/>
      <c r="N153" s="39"/>
      <c r="O153" s="39"/>
      <c r="Q153" s="23">
        <f>P153*Q$1</f>
        <v>0</v>
      </c>
    </row>
    <row r="154" spans="5:17" ht="12.75">
      <c r="E154" s="38" t="s">
        <v>192</v>
      </c>
      <c r="F154" s="39">
        <v>0</v>
      </c>
      <c r="G154" s="39">
        <v>0</v>
      </c>
      <c r="H154" s="39" t="s">
        <v>336</v>
      </c>
      <c r="I154" s="39"/>
      <c r="J154" s="39"/>
      <c r="K154" s="39"/>
      <c r="L154" s="39"/>
      <c r="M154" s="39"/>
      <c r="N154" s="39"/>
      <c r="O154" s="39"/>
      <c r="Q154" s="23">
        <f t="shared" si="10"/>
        <v>0</v>
      </c>
    </row>
    <row r="155" spans="5:17" ht="12.75">
      <c r="E155" s="38" t="s">
        <v>193</v>
      </c>
      <c r="F155" s="39">
        <v>0</v>
      </c>
      <c r="G155" s="39">
        <v>0</v>
      </c>
      <c r="H155" s="39" t="s">
        <v>336</v>
      </c>
      <c r="I155" s="39"/>
      <c r="J155" s="39"/>
      <c r="K155" s="39"/>
      <c r="L155" s="39"/>
      <c r="M155" s="39"/>
      <c r="N155" s="39"/>
      <c r="O155" s="39"/>
      <c r="Q155" s="23">
        <f t="shared" si="10"/>
        <v>0</v>
      </c>
    </row>
    <row r="156" spans="5:17" ht="12.75">
      <c r="E156" t="s">
        <v>194</v>
      </c>
      <c r="F156" s="24">
        <v>0</v>
      </c>
      <c r="G156" s="24">
        <v>0</v>
      </c>
      <c r="H156" s="24">
        <f>I156+J156+K156+L156+M156+N156+O156+Q156+R156</f>
        <v>0.22916666666666663</v>
      </c>
      <c r="I156" s="24">
        <v>0.020833333333333332</v>
      </c>
      <c r="J156" s="24">
        <v>0.024305555555555556</v>
      </c>
      <c r="K156" s="24">
        <v>0.041666666666666664</v>
      </c>
      <c r="L156" s="24">
        <v>0.041666666666666664</v>
      </c>
      <c r="M156" s="24">
        <v>0.041666666666666664</v>
      </c>
      <c r="N156" s="24">
        <v>0.041666666666666664</v>
      </c>
      <c r="O156" s="24">
        <v>0</v>
      </c>
      <c r="P156" s="37">
        <v>5</v>
      </c>
      <c r="Q156" s="23">
        <f t="shared" si="10"/>
        <v>0.017361111111111112</v>
      </c>
    </row>
    <row r="157" spans="5:17" ht="12.75">
      <c r="E157" s="38" t="s">
        <v>195</v>
      </c>
      <c r="F157" s="39">
        <v>0</v>
      </c>
      <c r="G157" s="39">
        <v>0</v>
      </c>
      <c r="H157" s="39" t="s">
        <v>336</v>
      </c>
      <c r="I157" s="39"/>
      <c r="J157" s="39"/>
      <c r="K157" s="39"/>
      <c r="L157" s="39"/>
      <c r="M157" s="39"/>
      <c r="N157" s="39"/>
      <c r="O157" s="39"/>
      <c r="Q157" s="23">
        <f t="shared" si="10"/>
        <v>0</v>
      </c>
    </row>
    <row r="158" spans="5:17" ht="12.75">
      <c r="E158" s="38" t="s">
        <v>196</v>
      </c>
      <c r="F158" s="39">
        <v>0</v>
      </c>
      <c r="G158" s="39">
        <v>0</v>
      </c>
      <c r="H158" s="39" t="s">
        <v>336</v>
      </c>
      <c r="I158" s="39"/>
      <c r="J158" s="39"/>
      <c r="K158" s="39"/>
      <c r="L158" s="39"/>
      <c r="M158" s="39"/>
      <c r="N158" s="39"/>
      <c r="O158" s="39"/>
      <c r="Q158" s="23">
        <f t="shared" si="10"/>
        <v>0</v>
      </c>
    </row>
    <row r="159" spans="5:17" ht="12.75">
      <c r="E159" s="38" t="s">
        <v>197</v>
      </c>
      <c r="F159" s="39">
        <v>0</v>
      </c>
      <c r="G159" s="39">
        <v>0</v>
      </c>
      <c r="H159" s="39" t="s">
        <v>336</v>
      </c>
      <c r="I159" s="39"/>
      <c r="J159" s="39"/>
      <c r="K159" s="39"/>
      <c r="L159" s="39"/>
      <c r="M159" s="39"/>
      <c r="N159" s="39"/>
      <c r="O159" s="39"/>
      <c r="Q159" s="23">
        <f t="shared" si="10"/>
        <v>0</v>
      </c>
    </row>
    <row r="160" spans="5:17" ht="12.75">
      <c r="E160" s="38" t="s">
        <v>198</v>
      </c>
      <c r="F160" s="39">
        <v>0</v>
      </c>
      <c r="G160" s="39">
        <v>0</v>
      </c>
      <c r="H160" s="39" t="s">
        <v>336</v>
      </c>
      <c r="I160" s="39"/>
      <c r="J160" s="39"/>
      <c r="K160" s="39"/>
      <c r="L160" s="39"/>
      <c r="M160" s="39"/>
      <c r="N160" s="39"/>
      <c r="O160" s="39"/>
      <c r="Q160" s="23">
        <f t="shared" si="10"/>
        <v>0</v>
      </c>
    </row>
    <row r="161" spans="5:17" ht="12.75">
      <c r="E161" s="38" t="s">
        <v>199</v>
      </c>
      <c r="F161" s="39">
        <v>0</v>
      </c>
      <c r="G161" s="39">
        <v>0</v>
      </c>
      <c r="H161" s="39" t="s">
        <v>336</v>
      </c>
      <c r="I161" s="39"/>
      <c r="J161" s="39"/>
      <c r="K161" s="39"/>
      <c r="L161" s="39"/>
      <c r="M161" s="39"/>
      <c r="N161" s="39"/>
      <c r="O161" s="39"/>
      <c r="Q161" s="23">
        <f t="shared" si="10"/>
        <v>0</v>
      </c>
    </row>
    <row r="162" spans="5:17" ht="12.75">
      <c r="E162" s="38" t="s">
        <v>200</v>
      </c>
      <c r="F162" s="39">
        <v>0</v>
      </c>
      <c r="G162" s="39">
        <v>0</v>
      </c>
      <c r="H162" s="39" t="s">
        <v>336</v>
      </c>
      <c r="I162" s="39"/>
      <c r="J162" s="39"/>
      <c r="K162" s="39"/>
      <c r="L162" s="39"/>
      <c r="M162" s="39"/>
      <c r="N162" s="39"/>
      <c r="O162" s="39"/>
      <c r="Q162" s="23">
        <f t="shared" si="10"/>
        <v>0</v>
      </c>
    </row>
    <row r="163" spans="5:17" ht="12.75">
      <c r="E163" s="38" t="s">
        <v>201</v>
      </c>
      <c r="F163" s="39">
        <v>0</v>
      </c>
      <c r="G163" s="39">
        <v>0</v>
      </c>
      <c r="H163" s="39" t="s">
        <v>336</v>
      </c>
      <c r="I163" s="39"/>
      <c r="J163" s="39"/>
      <c r="K163" s="39"/>
      <c r="L163" s="39"/>
      <c r="M163" s="39"/>
      <c r="N163" s="39"/>
      <c r="O163" s="39"/>
      <c r="Q163" s="23">
        <f t="shared" si="10"/>
        <v>0</v>
      </c>
    </row>
    <row r="164" spans="5:17" ht="12.75">
      <c r="E164" s="38" t="s">
        <v>202</v>
      </c>
      <c r="F164" s="39">
        <v>0</v>
      </c>
      <c r="G164" s="39">
        <v>0</v>
      </c>
      <c r="H164" s="39" t="s">
        <v>336</v>
      </c>
      <c r="I164" s="39"/>
      <c r="J164" s="39"/>
      <c r="K164" s="39"/>
      <c r="L164" s="39"/>
      <c r="M164" s="39"/>
      <c r="N164" s="39"/>
      <c r="O164" s="39"/>
      <c r="Q164" s="23">
        <f t="shared" si="10"/>
        <v>0</v>
      </c>
    </row>
    <row r="165" spans="5:17" ht="12.75">
      <c r="E165" s="38" t="s">
        <v>203</v>
      </c>
      <c r="F165" s="39">
        <v>0</v>
      </c>
      <c r="G165" s="39">
        <v>0</v>
      </c>
      <c r="H165" s="39" t="s">
        <v>336</v>
      </c>
      <c r="I165" s="39"/>
      <c r="J165" s="39"/>
      <c r="K165" s="39"/>
      <c r="L165" s="39"/>
      <c r="M165" s="39"/>
      <c r="N165" s="39"/>
      <c r="O165" s="39"/>
      <c r="Q165" s="23">
        <f t="shared" si="10"/>
        <v>0</v>
      </c>
    </row>
    <row r="166" spans="5:17" ht="12.75">
      <c r="E166" s="38" t="s">
        <v>204</v>
      </c>
      <c r="F166" s="39">
        <v>0</v>
      </c>
      <c r="G166" s="39">
        <v>0</v>
      </c>
      <c r="H166" s="39" t="s">
        <v>336</v>
      </c>
      <c r="I166" s="39"/>
      <c r="J166" s="39"/>
      <c r="K166" s="39"/>
      <c r="L166" s="39"/>
      <c r="M166" s="39"/>
      <c r="N166" s="39"/>
      <c r="O166" s="39"/>
      <c r="Q166" s="23">
        <f t="shared" si="10"/>
        <v>0</v>
      </c>
    </row>
    <row r="167" spans="5:17" ht="12.75">
      <c r="E167" s="38" t="s">
        <v>205</v>
      </c>
      <c r="F167" s="39">
        <v>0</v>
      </c>
      <c r="G167" s="39">
        <v>0</v>
      </c>
      <c r="H167" s="39" t="s">
        <v>336</v>
      </c>
      <c r="I167" s="39"/>
      <c r="J167" s="39"/>
      <c r="K167" s="39"/>
      <c r="L167" s="39"/>
      <c r="M167" s="39"/>
      <c r="N167" s="39"/>
      <c r="O167" s="39"/>
      <c r="Q167" s="23">
        <f t="shared" si="10"/>
        <v>0</v>
      </c>
    </row>
    <row r="168" spans="5:17" ht="12.75">
      <c r="E168" s="38" t="s">
        <v>206</v>
      </c>
      <c r="F168" s="39">
        <v>0</v>
      </c>
      <c r="G168" s="39">
        <v>0</v>
      </c>
      <c r="H168" s="39" t="s">
        <v>336</v>
      </c>
      <c r="I168" s="39"/>
      <c r="J168" s="39"/>
      <c r="K168" s="39"/>
      <c r="L168" s="39"/>
      <c r="M168" s="39"/>
      <c r="N168" s="39"/>
      <c r="O168" s="39"/>
      <c r="Q168" s="23">
        <f t="shared" si="10"/>
        <v>0</v>
      </c>
    </row>
    <row r="169" spans="5:17" ht="12.75">
      <c r="E169" s="38" t="s">
        <v>207</v>
      </c>
      <c r="F169" s="39">
        <v>0</v>
      </c>
      <c r="G169" s="39">
        <v>0</v>
      </c>
      <c r="H169" s="39" t="s">
        <v>336</v>
      </c>
      <c r="I169" s="39"/>
      <c r="J169" s="39"/>
      <c r="K169" s="39"/>
      <c r="L169" s="39"/>
      <c r="M169" s="39"/>
      <c r="N169" s="39"/>
      <c r="O169" s="39"/>
      <c r="Q169" s="23">
        <f aca="true" t="shared" si="11" ref="Q169:Q176">P169*Q$1</f>
        <v>0</v>
      </c>
    </row>
    <row r="170" spans="5:17" ht="12.75">
      <c r="E170" s="38" t="s">
        <v>208</v>
      </c>
      <c r="F170" s="39">
        <v>0</v>
      </c>
      <c r="G170" s="39">
        <v>0</v>
      </c>
      <c r="H170" s="39" t="s">
        <v>336</v>
      </c>
      <c r="I170" s="39"/>
      <c r="J170" s="39"/>
      <c r="K170" s="39"/>
      <c r="L170" s="39"/>
      <c r="M170" s="39"/>
      <c r="N170" s="39"/>
      <c r="O170" s="39"/>
      <c r="Q170" s="23">
        <f t="shared" si="11"/>
        <v>0</v>
      </c>
    </row>
    <row r="171" spans="5:17" ht="12.75">
      <c r="E171" s="38" t="s">
        <v>209</v>
      </c>
      <c r="F171" s="39">
        <v>0</v>
      </c>
      <c r="G171" s="39">
        <v>0</v>
      </c>
      <c r="H171" s="39" t="s">
        <v>336</v>
      </c>
      <c r="I171" s="39"/>
      <c r="J171" s="39"/>
      <c r="K171" s="39"/>
      <c r="L171" s="39"/>
      <c r="M171" s="39"/>
      <c r="N171" s="39"/>
      <c r="O171" s="39"/>
      <c r="Q171" s="23">
        <f t="shared" si="11"/>
        <v>0</v>
      </c>
    </row>
    <row r="172" spans="5:17" ht="12.75">
      <c r="E172" s="38" t="s">
        <v>210</v>
      </c>
      <c r="F172" s="39">
        <v>0</v>
      </c>
      <c r="G172" s="39">
        <v>0</v>
      </c>
      <c r="H172" s="39" t="s">
        <v>336</v>
      </c>
      <c r="I172" s="39"/>
      <c r="J172" s="39"/>
      <c r="K172" s="39"/>
      <c r="L172" s="39"/>
      <c r="M172" s="39"/>
      <c r="N172" s="39"/>
      <c r="O172" s="39"/>
      <c r="Q172" s="23">
        <f t="shared" si="11"/>
        <v>0</v>
      </c>
    </row>
    <row r="173" spans="5:17" ht="12.75">
      <c r="E173" s="38" t="s">
        <v>211</v>
      </c>
      <c r="F173" s="39">
        <v>0</v>
      </c>
      <c r="G173" s="39">
        <v>0</v>
      </c>
      <c r="H173" s="39" t="s">
        <v>336</v>
      </c>
      <c r="I173" s="39"/>
      <c r="J173" s="39"/>
      <c r="K173" s="39"/>
      <c r="L173" s="39"/>
      <c r="M173" s="39"/>
      <c r="N173" s="39"/>
      <c r="O173" s="39"/>
      <c r="Q173" s="23">
        <f t="shared" si="11"/>
        <v>0</v>
      </c>
    </row>
    <row r="174" spans="5:17" ht="12.75">
      <c r="E174" s="38" t="s">
        <v>212</v>
      </c>
      <c r="F174" s="39">
        <v>0</v>
      </c>
      <c r="G174" s="39">
        <v>0</v>
      </c>
      <c r="H174" s="39" t="s">
        <v>336</v>
      </c>
      <c r="I174" s="39"/>
      <c r="J174" s="39"/>
      <c r="K174" s="39"/>
      <c r="L174" s="39"/>
      <c r="M174" s="39"/>
      <c r="N174" s="39"/>
      <c r="O174" s="39"/>
      <c r="Q174" s="23">
        <f t="shared" si="11"/>
        <v>0</v>
      </c>
    </row>
    <row r="175" spans="5:17" ht="12.75">
      <c r="E175" s="38" t="s">
        <v>213</v>
      </c>
      <c r="F175" s="39">
        <v>0</v>
      </c>
      <c r="G175" s="39">
        <v>0</v>
      </c>
      <c r="H175" s="39" t="s">
        <v>336</v>
      </c>
      <c r="I175" s="39"/>
      <c r="J175" s="39"/>
      <c r="K175" s="39"/>
      <c r="L175" s="39"/>
      <c r="M175" s="39"/>
      <c r="N175" s="39"/>
      <c r="O175" s="39"/>
      <c r="Q175" s="23">
        <f t="shared" si="11"/>
        <v>0</v>
      </c>
    </row>
    <row r="176" spans="5:17" ht="12.75">
      <c r="E176" s="38" t="s">
        <v>214</v>
      </c>
      <c r="F176" s="39">
        <v>0</v>
      </c>
      <c r="G176" s="39">
        <v>0</v>
      </c>
      <c r="H176" s="39" t="s">
        <v>336</v>
      </c>
      <c r="I176" s="39"/>
      <c r="J176" s="39"/>
      <c r="K176" s="39"/>
      <c r="L176" s="39"/>
      <c r="M176" s="39"/>
      <c r="N176" s="39"/>
      <c r="O176" s="39"/>
      <c r="Q176" s="23">
        <f t="shared" si="11"/>
        <v>0</v>
      </c>
    </row>
    <row r="177" spans="5:17" ht="12.75">
      <c r="E177" s="38" t="s">
        <v>215</v>
      </c>
      <c r="F177" s="39">
        <v>0</v>
      </c>
      <c r="G177" s="39">
        <v>0</v>
      </c>
      <c r="H177" s="39" t="s">
        <v>336</v>
      </c>
      <c r="I177" s="39"/>
      <c r="J177" s="39"/>
      <c r="K177" s="39"/>
      <c r="L177" s="39"/>
      <c r="M177" s="39"/>
      <c r="N177" s="39"/>
      <c r="O177" s="39"/>
      <c r="Q177" s="23">
        <f>P177*Q$1</f>
        <v>0</v>
      </c>
    </row>
    <row r="178" spans="5:17" ht="12.75">
      <c r="E178" s="38" t="s">
        <v>216</v>
      </c>
      <c r="F178" s="39">
        <v>0</v>
      </c>
      <c r="G178" s="39">
        <v>0</v>
      </c>
      <c r="H178" s="39" t="s">
        <v>336</v>
      </c>
      <c r="I178" s="39"/>
      <c r="J178" s="39"/>
      <c r="K178" s="39"/>
      <c r="L178" s="39"/>
      <c r="M178" s="39"/>
      <c r="N178" s="39"/>
      <c r="O178" s="39"/>
      <c r="Q178" s="23">
        <f aca="true" t="shared" si="12" ref="Q178:Q189">P178*Q$1</f>
        <v>0</v>
      </c>
    </row>
    <row r="179" spans="5:17" ht="12.75">
      <c r="E179" s="38" t="s">
        <v>217</v>
      </c>
      <c r="F179" s="39">
        <v>0</v>
      </c>
      <c r="G179" s="39">
        <v>0</v>
      </c>
      <c r="H179" s="39" t="s">
        <v>336</v>
      </c>
      <c r="I179" s="39"/>
      <c r="J179" s="39"/>
      <c r="K179" s="39"/>
      <c r="L179" s="39"/>
      <c r="M179" s="39"/>
      <c r="N179" s="39"/>
      <c r="O179" s="39"/>
      <c r="Q179" s="23">
        <f t="shared" si="12"/>
        <v>0</v>
      </c>
    </row>
    <row r="180" spans="5:17" ht="12.75">
      <c r="E180" s="38" t="s">
        <v>218</v>
      </c>
      <c r="F180" s="39">
        <v>0</v>
      </c>
      <c r="G180" s="39">
        <v>0</v>
      </c>
      <c r="H180" s="39" t="s">
        <v>336</v>
      </c>
      <c r="I180" s="39"/>
      <c r="J180" s="39"/>
      <c r="K180" s="39"/>
      <c r="L180" s="39"/>
      <c r="M180" s="39"/>
      <c r="N180" s="39"/>
      <c r="O180" s="39"/>
      <c r="Q180" s="23">
        <f t="shared" si="12"/>
        <v>0</v>
      </c>
    </row>
    <row r="181" spans="5:17" ht="12.75">
      <c r="E181" t="s">
        <v>219</v>
      </c>
      <c r="F181" s="24">
        <v>0</v>
      </c>
      <c r="G181" s="24">
        <v>0</v>
      </c>
      <c r="H181" s="24">
        <f>I181+J181+K181+L181+M181+N181+O181+Q181+R181</f>
        <v>0.13819444444444445</v>
      </c>
      <c r="I181" s="24">
        <v>0.016666666666666666</v>
      </c>
      <c r="J181" s="24">
        <v>0.024305555555555556</v>
      </c>
      <c r="K181" s="24">
        <v>0</v>
      </c>
      <c r="L181" s="24">
        <v>0</v>
      </c>
      <c r="M181" s="24">
        <v>0.041666666666666664</v>
      </c>
      <c r="N181" s="24">
        <v>0.041666666666666664</v>
      </c>
      <c r="O181" s="24">
        <v>0</v>
      </c>
      <c r="P181" s="37">
        <v>4</v>
      </c>
      <c r="Q181" s="23">
        <f t="shared" si="12"/>
        <v>0.013888888888888888</v>
      </c>
    </row>
    <row r="182" spans="5:17" ht="12.75">
      <c r="E182" t="s">
        <v>220</v>
      </c>
      <c r="F182" s="24">
        <v>0</v>
      </c>
      <c r="G182" s="24">
        <v>0</v>
      </c>
      <c r="H182" s="24">
        <f>I182+J182+K182+L182+M182+N182+O182+Q182+R182</f>
        <v>0.2395833333333333</v>
      </c>
      <c r="I182" s="24">
        <v>0.020833333333333332</v>
      </c>
      <c r="J182" s="24">
        <v>0.034722222222222224</v>
      </c>
      <c r="K182" s="24">
        <v>0.041666666666666664</v>
      </c>
      <c r="L182" s="24">
        <v>0.041666666666666664</v>
      </c>
      <c r="M182" s="24">
        <v>0.041666666666666664</v>
      </c>
      <c r="N182" s="24">
        <v>0.041666666666666664</v>
      </c>
      <c r="O182" s="24">
        <v>0</v>
      </c>
      <c r="P182" s="37">
        <v>5</v>
      </c>
      <c r="Q182" s="23">
        <f t="shared" si="12"/>
        <v>0.017361111111111112</v>
      </c>
    </row>
    <row r="183" spans="5:17" ht="12.75">
      <c r="E183" s="38" t="s">
        <v>221</v>
      </c>
      <c r="F183" s="39">
        <v>0</v>
      </c>
      <c r="G183" s="39">
        <v>0</v>
      </c>
      <c r="H183" s="39" t="s">
        <v>336</v>
      </c>
      <c r="I183" s="39"/>
      <c r="J183" s="39"/>
      <c r="K183" s="39"/>
      <c r="L183" s="39"/>
      <c r="M183" s="39"/>
      <c r="N183" s="39"/>
      <c r="O183" s="39"/>
      <c r="Q183" s="23">
        <f t="shared" si="12"/>
        <v>0</v>
      </c>
    </row>
    <row r="184" spans="5:17" ht="12.75">
      <c r="E184" s="38" t="s">
        <v>222</v>
      </c>
      <c r="F184" s="39">
        <v>0</v>
      </c>
      <c r="G184" s="39">
        <v>0</v>
      </c>
      <c r="H184" s="39" t="s">
        <v>336</v>
      </c>
      <c r="I184" s="39"/>
      <c r="J184" s="39"/>
      <c r="K184" s="39"/>
      <c r="L184" s="39"/>
      <c r="M184" s="39"/>
      <c r="N184" s="39"/>
      <c r="O184" s="39"/>
      <c r="Q184" s="23">
        <f t="shared" si="12"/>
        <v>0</v>
      </c>
    </row>
    <row r="185" spans="5:17" ht="12.75">
      <c r="E185" s="38" t="s">
        <v>223</v>
      </c>
      <c r="F185" s="39">
        <v>0</v>
      </c>
      <c r="G185" s="39">
        <v>0</v>
      </c>
      <c r="H185" s="39" t="s">
        <v>336</v>
      </c>
      <c r="I185" s="39"/>
      <c r="J185" s="39"/>
      <c r="K185" s="39"/>
      <c r="L185" s="39"/>
      <c r="M185" s="39"/>
      <c r="N185" s="39"/>
      <c r="O185" s="39"/>
      <c r="Q185" s="23">
        <f t="shared" si="12"/>
        <v>0</v>
      </c>
    </row>
    <row r="186" spans="5:17" ht="12.75">
      <c r="E186" s="38" t="s">
        <v>224</v>
      </c>
      <c r="F186" s="39">
        <v>0</v>
      </c>
      <c r="G186" s="39">
        <v>0</v>
      </c>
      <c r="H186" s="39" t="s">
        <v>336</v>
      </c>
      <c r="I186" s="39"/>
      <c r="J186" s="39"/>
      <c r="K186" s="39"/>
      <c r="L186" s="39"/>
      <c r="M186" s="39"/>
      <c r="N186" s="39"/>
      <c r="O186" s="39"/>
      <c r="Q186" s="23">
        <f t="shared" si="12"/>
        <v>0</v>
      </c>
    </row>
    <row r="187" spans="5:17" ht="12.75">
      <c r="E187" t="s">
        <v>225</v>
      </c>
      <c r="F187" s="24">
        <v>0.3333333333333333</v>
      </c>
      <c r="G187" s="24">
        <v>0</v>
      </c>
      <c r="H187" s="24">
        <f>I187+J187+K187+L187+M187+N187+O187+Q187+R187</f>
        <v>0.18124999999999997</v>
      </c>
      <c r="I187" s="24">
        <v>0.014583333333333332</v>
      </c>
      <c r="J187" s="24">
        <v>0.013888888888888888</v>
      </c>
      <c r="K187" s="24">
        <v>0</v>
      </c>
      <c r="L187" s="24">
        <v>0.041666666666666664</v>
      </c>
      <c r="M187" s="24">
        <v>0.041666666666666664</v>
      </c>
      <c r="N187" s="24">
        <v>0.041666666666666664</v>
      </c>
      <c r="O187" s="24">
        <v>0</v>
      </c>
      <c r="P187" s="37">
        <v>8</v>
      </c>
      <c r="Q187" s="23">
        <f t="shared" si="12"/>
        <v>0.027777777777777776</v>
      </c>
    </row>
    <row r="188" spans="5:17" ht="12.75">
      <c r="E188" s="38" t="s">
        <v>226</v>
      </c>
      <c r="F188" s="39">
        <v>0</v>
      </c>
      <c r="G188" s="39">
        <v>0</v>
      </c>
      <c r="H188" s="39" t="s">
        <v>336</v>
      </c>
      <c r="I188" s="39"/>
      <c r="J188" s="39"/>
      <c r="K188" s="39"/>
      <c r="L188" s="39"/>
      <c r="M188" s="39"/>
      <c r="N188" s="39"/>
      <c r="O188" s="39"/>
      <c r="Q188" s="23">
        <f t="shared" si="12"/>
        <v>0</v>
      </c>
    </row>
    <row r="189" spans="5:17" ht="12.75">
      <c r="E189" s="38" t="s">
        <v>227</v>
      </c>
      <c r="F189" s="39">
        <v>0</v>
      </c>
      <c r="G189" s="39">
        <v>0</v>
      </c>
      <c r="H189" s="39" t="s">
        <v>336</v>
      </c>
      <c r="I189" s="39"/>
      <c r="J189" s="39"/>
      <c r="K189" s="39"/>
      <c r="L189" s="39"/>
      <c r="M189" s="39"/>
      <c r="N189" s="39"/>
      <c r="O189" s="39"/>
      <c r="Q189" s="23">
        <f t="shared" si="12"/>
        <v>0</v>
      </c>
    </row>
    <row r="190" spans="5:17" ht="12.75">
      <c r="E190" s="38" t="s">
        <v>228</v>
      </c>
      <c r="F190" s="39">
        <v>0</v>
      </c>
      <c r="G190" s="39">
        <v>0</v>
      </c>
      <c r="H190" s="39" t="s">
        <v>336</v>
      </c>
      <c r="I190" s="39"/>
      <c r="J190" s="39"/>
      <c r="K190" s="39"/>
      <c r="L190" s="39"/>
      <c r="M190" s="39"/>
      <c r="N190" s="39"/>
      <c r="O190" s="39"/>
      <c r="Q190" s="23">
        <f>P190*Q$1</f>
        <v>0</v>
      </c>
    </row>
    <row r="191" spans="5:17" ht="12.75">
      <c r="E191" s="38" t="s">
        <v>229</v>
      </c>
      <c r="F191" s="39">
        <v>0</v>
      </c>
      <c r="G191" s="39">
        <v>0</v>
      </c>
      <c r="H191" s="39" t="s">
        <v>336</v>
      </c>
      <c r="I191" s="39"/>
      <c r="J191" s="39"/>
      <c r="K191" s="39"/>
      <c r="L191" s="39"/>
      <c r="M191" s="39"/>
      <c r="N191" s="39"/>
      <c r="O191" s="39"/>
      <c r="Q191" s="23">
        <f aca="true" t="shared" si="13" ref="Q191:Q200">P191*Q$1</f>
        <v>0</v>
      </c>
    </row>
    <row r="192" spans="5:17" ht="12.75">
      <c r="E192" s="38" t="s">
        <v>230</v>
      </c>
      <c r="F192" s="39">
        <v>0</v>
      </c>
      <c r="G192" s="39">
        <v>0</v>
      </c>
      <c r="H192" s="39" t="s">
        <v>336</v>
      </c>
      <c r="I192" s="39"/>
      <c r="J192" s="39"/>
      <c r="K192" s="39"/>
      <c r="L192" s="39"/>
      <c r="M192" s="39"/>
      <c r="N192" s="39"/>
      <c r="O192" s="39"/>
      <c r="Q192" s="23">
        <f t="shared" si="13"/>
        <v>0</v>
      </c>
    </row>
    <row r="193" spans="5:17" ht="12.75">
      <c r="E193" s="38" t="s">
        <v>231</v>
      </c>
      <c r="F193" s="39">
        <v>0</v>
      </c>
      <c r="G193" s="39">
        <v>0</v>
      </c>
      <c r="H193" s="39" t="s">
        <v>336</v>
      </c>
      <c r="I193" s="39"/>
      <c r="J193" s="39"/>
      <c r="K193" s="39"/>
      <c r="L193" s="39"/>
      <c r="M193" s="39"/>
      <c r="N193" s="39"/>
      <c r="O193" s="39"/>
      <c r="Q193" s="23">
        <f t="shared" si="13"/>
        <v>0</v>
      </c>
    </row>
    <row r="194" spans="5:17" ht="12.75">
      <c r="E194" s="38" t="s">
        <v>232</v>
      </c>
      <c r="F194" s="39">
        <v>0</v>
      </c>
      <c r="G194" s="39">
        <v>0</v>
      </c>
      <c r="H194" s="39" t="s">
        <v>336</v>
      </c>
      <c r="I194" s="39"/>
      <c r="J194" s="39"/>
      <c r="K194" s="39"/>
      <c r="L194" s="39"/>
      <c r="M194" s="39"/>
      <c r="N194" s="39"/>
      <c r="O194" s="39"/>
      <c r="Q194" s="23">
        <f t="shared" si="13"/>
        <v>0</v>
      </c>
    </row>
    <row r="195" spans="5:17" ht="12.75">
      <c r="E195" s="38" t="s">
        <v>233</v>
      </c>
      <c r="F195" s="39">
        <v>0</v>
      </c>
      <c r="G195" s="39">
        <v>0</v>
      </c>
      <c r="H195" s="39" t="s">
        <v>336</v>
      </c>
      <c r="I195" s="39"/>
      <c r="J195" s="39"/>
      <c r="K195" s="39"/>
      <c r="L195" s="39"/>
      <c r="M195" s="39"/>
      <c r="N195" s="39"/>
      <c r="O195" s="39"/>
      <c r="Q195" s="23">
        <f t="shared" si="13"/>
        <v>0</v>
      </c>
    </row>
    <row r="196" spans="5:17" ht="12.75">
      <c r="E196" s="38" t="s">
        <v>234</v>
      </c>
      <c r="F196" s="39">
        <v>0</v>
      </c>
      <c r="G196" s="39">
        <v>0</v>
      </c>
      <c r="H196" s="39" t="s">
        <v>336</v>
      </c>
      <c r="I196" s="39"/>
      <c r="J196" s="39"/>
      <c r="K196" s="39"/>
      <c r="L196" s="39"/>
      <c r="M196" s="39"/>
      <c r="N196" s="39"/>
      <c r="O196" s="39"/>
      <c r="Q196" s="23">
        <f t="shared" si="13"/>
        <v>0</v>
      </c>
    </row>
    <row r="197" spans="5:17" ht="12.75">
      <c r="E197" s="38" t="s">
        <v>235</v>
      </c>
      <c r="F197" s="39">
        <v>0</v>
      </c>
      <c r="G197" s="39">
        <v>0</v>
      </c>
      <c r="H197" s="39" t="s">
        <v>336</v>
      </c>
      <c r="I197" s="39"/>
      <c r="J197" s="39"/>
      <c r="K197" s="39"/>
      <c r="L197" s="39"/>
      <c r="M197" s="39"/>
      <c r="N197" s="39"/>
      <c r="O197" s="39"/>
      <c r="Q197" s="23">
        <f t="shared" si="13"/>
        <v>0</v>
      </c>
    </row>
    <row r="198" spans="5:17" ht="12.75">
      <c r="E198" s="38" t="s">
        <v>236</v>
      </c>
      <c r="F198" s="39">
        <v>0</v>
      </c>
      <c r="G198" s="39">
        <v>0</v>
      </c>
      <c r="H198" s="39" t="s">
        <v>336</v>
      </c>
      <c r="I198" s="39"/>
      <c r="J198" s="39"/>
      <c r="K198" s="39"/>
      <c r="L198" s="39"/>
      <c r="M198" s="39"/>
      <c r="N198" s="39"/>
      <c r="O198" s="39"/>
      <c r="Q198" s="23">
        <f t="shared" si="13"/>
        <v>0</v>
      </c>
    </row>
    <row r="199" spans="5:17" ht="12.75">
      <c r="E199" s="38" t="s">
        <v>237</v>
      </c>
      <c r="F199" s="39">
        <v>0</v>
      </c>
      <c r="G199" s="39">
        <v>0</v>
      </c>
      <c r="H199" s="39" t="s">
        <v>336</v>
      </c>
      <c r="I199" s="39"/>
      <c r="J199" s="39"/>
      <c r="K199" s="39"/>
      <c r="L199" s="39"/>
      <c r="M199" s="39"/>
      <c r="N199" s="39"/>
      <c r="O199" s="39"/>
      <c r="Q199" s="23">
        <f t="shared" si="13"/>
        <v>0</v>
      </c>
    </row>
    <row r="200" spans="5:17" ht="12.75">
      <c r="E200" s="38" t="s">
        <v>238</v>
      </c>
      <c r="F200" s="39">
        <v>0</v>
      </c>
      <c r="G200" s="39">
        <v>0</v>
      </c>
      <c r="H200" s="39" t="s">
        <v>336</v>
      </c>
      <c r="I200" s="39"/>
      <c r="J200" s="39"/>
      <c r="K200" s="39"/>
      <c r="L200" s="39"/>
      <c r="M200" s="39"/>
      <c r="N200" s="39"/>
      <c r="O200" s="39"/>
      <c r="Q200" s="23">
        <f t="shared" si="13"/>
        <v>0</v>
      </c>
    </row>
  </sheetData>
  <mergeCells count="2">
    <mergeCell ref="A1:B1"/>
    <mergeCell ref="A6:B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W22"/>
  <sheetViews>
    <sheetView view="pageBreakPreview" zoomScaleSheetLayoutView="100" workbookViewId="0" topLeftCell="A1">
      <pane xSplit="11" ySplit="3" topLeftCell="L4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33" sqref="G32:G33"/>
    </sheetView>
  </sheetViews>
  <sheetFormatPr defaultColWidth="9.00390625" defaultRowHeight="12.75"/>
  <cols>
    <col min="1" max="1" width="12.875" style="1" customWidth="1"/>
    <col min="2" max="2" width="3.875" style="1" hidden="1" customWidth="1"/>
    <col min="3" max="3" width="5.00390625" style="3" customWidth="1"/>
    <col min="4" max="4" width="11.00390625" style="3" bestFit="1" customWidth="1"/>
    <col min="5" max="5" width="9.00390625" style="3" bestFit="1" customWidth="1"/>
    <col min="6" max="6" width="11.00390625" style="3" bestFit="1" customWidth="1"/>
    <col min="7" max="8" width="10.50390625" style="3" bestFit="1" customWidth="1"/>
    <col min="9" max="9" width="9.625" style="3" bestFit="1" customWidth="1"/>
    <col min="10" max="10" width="11.00390625" style="3" bestFit="1" customWidth="1"/>
    <col min="11" max="11" width="10.125" style="2" bestFit="1" customWidth="1"/>
    <col min="12" max="24" width="10.50390625" style="3" customWidth="1"/>
    <col min="25" max="27" width="10.50390625" style="1" customWidth="1"/>
    <col min="28" max="40" width="10.50390625" style="11" customWidth="1"/>
    <col min="41" max="49" width="12.50390625" style="11" customWidth="1"/>
    <col min="50" max="16384" width="12.50390625" style="1" customWidth="1"/>
  </cols>
  <sheetData>
    <row r="1" spans="1:40" ht="13.5" customHeight="1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65" t="s">
        <v>239</v>
      </c>
      <c r="M1" s="65"/>
      <c r="N1" s="65"/>
      <c r="O1" s="61" t="s">
        <v>325</v>
      </c>
      <c r="P1" s="62"/>
      <c r="Q1" s="62"/>
      <c r="R1" s="66" t="s">
        <v>333</v>
      </c>
      <c r="S1" s="67"/>
      <c r="T1" s="67"/>
      <c r="U1" s="65" t="s">
        <v>334</v>
      </c>
      <c r="V1" s="65"/>
      <c r="W1" s="61" t="s">
        <v>240</v>
      </c>
      <c r="X1" s="62"/>
      <c r="Y1" s="62"/>
      <c r="Z1" s="63" t="s">
        <v>241</v>
      </c>
      <c r="AA1" s="64"/>
      <c r="AB1" s="68" t="s">
        <v>244</v>
      </c>
      <c r="AC1" s="69"/>
      <c r="AD1" s="69"/>
      <c r="AE1" s="29" t="s">
        <v>242</v>
      </c>
      <c r="AF1" s="61" t="s">
        <v>245</v>
      </c>
      <c r="AG1" s="62"/>
      <c r="AH1" s="62"/>
      <c r="AI1" s="10"/>
      <c r="AJ1" s="10"/>
      <c r="AK1" s="10"/>
      <c r="AL1" s="10"/>
      <c r="AM1" s="10"/>
      <c r="AN1" s="10"/>
    </row>
    <row r="2" spans="1:49" s="22" customFormat="1" ht="60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  <c r="L2" s="8" t="s">
        <v>109</v>
      </c>
      <c r="M2" s="8" t="s">
        <v>139</v>
      </c>
      <c r="N2" s="8" t="s">
        <v>110</v>
      </c>
      <c r="O2" s="8" t="s">
        <v>109</v>
      </c>
      <c r="P2" s="8" t="s">
        <v>139</v>
      </c>
      <c r="Q2" s="8" t="s">
        <v>110</v>
      </c>
      <c r="R2" s="8" t="s">
        <v>109</v>
      </c>
      <c r="S2" s="8" t="s">
        <v>139</v>
      </c>
      <c r="T2" s="8" t="s">
        <v>110</v>
      </c>
      <c r="U2" s="8" t="s">
        <v>247</v>
      </c>
      <c r="V2" s="8" t="s">
        <v>147</v>
      </c>
      <c r="W2" s="8" t="s">
        <v>109</v>
      </c>
      <c r="X2" s="8" t="s">
        <v>139</v>
      </c>
      <c r="Y2" s="8" t="s">
        <v>110</v>
      </c>
      <c r="Z2" s="8" t="s">
        <v>247</v>
      </c>
      <c r="AA2" s="8" t="s">
        <v>147</v>
      </c>
      <c r="AB2" s="8" t="s">
        <v>109</v>
      </c>
      <c r="AC2" s="8" t="s">
        <v>139</v>
      </c>
      <c r="AD2" s="8" t="s">
        <v>110</v>
      </c>
      <c r="AE2" s="8" t="s">
        <v>243</v>
      </c>
      <c r="AF2" s="8" t="s">
        <v>109</v>
      </c>
      <c r="AG2" s="8" t="s">
        <v>139</v>
      </c>
      <c r="AH2" s="8" t="s">
        <v>110</v>
      </c>
      <c r="AI2" s="20"/>
      <c r="AJ2" s="20"/>
      <c r="AK2" s="20"/>
      <c r="AL2" s="20"/>
      <c r="AM2" s="20"/>
      <c r="AN2" s="20"/>
      <c r="AO2" s="21"/>
      <c r="AP2" s="21"/>
      <c r="AQ2" s="21"/>
      <c r="AR2" s="21"/>
      <c r="AS2" s="21"/>
      <c r="AT2" s="21"/>
      <c r="AU2" s="21"/>
      <c r="AV2" s="21"/>
      <c r="AW2" s="21"/>
    </row>
    <row r="3" spans="1:49" s="3" customFormat="1" ht="13.5">
      <c r="A3" s="17" t="s">
        <v>327</v>
      </c>
      <c r="B3" s="17" t="s">
        <v>107</v>
      </c>
      <c r="C3" s="17" t="s">
        <v>106</v>
      </c>
      <c r="D3" s="18" t="s">
        <v>137</v>
      </c>
      <c r="E3" s="6" t="s">
        <v>111</v>
      </c>
      <c r="F3" s="18" t="s">
        <v>246</v>
      </c>
      <c r="G3" s="18" t="s">
        <v>328</v>
      </c>
      <c r="H3" s="18" t="s">
        <v>329</v>
      </c>
      <c r="I3" s="18" t="s">
        <v>326</v>
      </c>
      <c r="J3" s="6" t="s">
        <v>330</v>
      </c>
      <c r="K3" s="6" t="s">
        <v>138</v>
      </c>
      <c r="L3" s="19">
        <v>101</v>
      </c>
      <c r="M3" s="19">
        <v>101</v>
      </c>
      <c r="N3" s="19">
        <v>201</v>
      </c>
      <c r="O3" s="5">
        <v>107</v>
      </c>
      <c r="P3" s="5">
        <v>107</v>
      </c>
      <c r="Q3" s="5">
        <v>207</v>
      </c>
      <c r="R3" s="5">
        <v>113</v>
      </c>
      <c r="S3" s="5">
        <v>113</v>
      </c>
      <c r="T3" s="5">
        <v>213</v>
      </c>
      <c r="U3" s="19">
        <v>108</v>
      </c>
      <c r="V3" s="19">
        <v>108</v>
      </c>
      <c r="W3" s="5">
        <v>166</v>
      </c>
      <c r="X3" s="5">
        <v>166</v>
      </c>
      <c r="Y3" s="5">
        <v>10</v>
      </c>
      <c r="Z3" s="5">
        <v>125</v>
      </c>
      <c r="AA3" s="9">
        <v>125</v>
      </c>
      <c r="AB3" s="5">
        <v>116</v>
      </c>
      <c r="AC3" s="5">
        <v>116</v>
      </c>
      <c r="AD3" s="5">
        <v>216</v>
      </c>
      <c r="AE3" s="5">
        <v>106</v>
      </c>
      <c r="AF3" s="5">
        <v>121</v>
      </c>
      <c r="AG3" s="5">
        <v>121</v>
      </c>
      <c r="AH3" s="5">
        <v>221</v>
      </c>
      <c r="AI3" s="13"/>
      <c r="AJ3" s="12"/>
      <c r="AK3" s="13"/>
      <c r="AL3" s="12"/>
      <c r="AM3" s="13"/>
      <c r="AN3" s="12"/>
      <c r="AO3" s="14"/>
      <c r="AP3" s="14"/>
      <c r="AQ3" s="14"/>
      <c r="AR3" s="14"/>
      <c r="AS3" s="14"/>
      <c r="AT3" s="14"/>
      <c r="AU3" s="14"/>
      <c r="AV3" s="14"/>
      <c r="AW3" s="14"/>
    </row>
    <row r="4" spans="1:40" ht="13.5">
      <c r="A4" s="46">
        <v>1</v>
      </c>
      <c r="B4" s="25" t="s">
        <v>0</v>
      </c>
      <c r="C4" s="26" t="s">
        <v>194</v>
      </c>
      <c r="D4" s="26" t="s">
        <v>88</v>
      </c>
      <c r="E4" s="27">
        <f aca="true" t="shared" si="0" ref="E4:E22">M4-L4+P4-O4+S4-R4+X4-W4+AC4-AB4+AG4-AF4</f>
        <v>0.00797453703703703</v>
      </c>
      <c r="F4" s="27">
        <f>(6-COUNT(L4,O4,U4,W4,AB4,AF4))*коэффициенты!$B$2+(6-COUNT(N4,Q4,Y4,AD4,AE4,AH4))*коэффициенты!B4</f>
        <v>0</v>
      </c>
      <c r="G4" s="27">
        <f>VLOOKUP(C4,коэффициенты!$E$2:$H$230,2,FALSE)</f>
        <v>0</v>
      </c>
      <c r="H4" s="27">
        <f>VLOOKUP(C4,коэффициенты!$E$2:$H$230,3,FALSE)</f>
        <v>0</v>
      </c>
      <c r="I4" s="27">
        <f>VLOOKUP(C4,коэффициенты!$E$2:$H$230,4,FALSE)</f>
        <v>0.22916666666666663</v>
      </c>
      <c r="J4" s="27">
        <f>IF(N4&gt;0,(N4-M4)*коэффициенты!$B$7)+IF(Q4&gt;0,(Q4-P4)*коэффициенты!$B$8)+IF(T4&gt;0,(T4-S4)*коэффициенты!$B$9)+IF(Y4&gt;0,(Y4-X4)*коэффициенты!$B$11)+IF(AA4&gt;0,(AA4-Z4)*коэффициенты!$B$12)+IF(AD4&gt;0,(AD4-AC4)*коэффициенты!$B$13)+IF(AH4&gt;0,(AH4-AG4)*коэффициенты!$B$14)</f>
        <v>0.20069444444444431</v>
      </c>
      <c r="K4" s="28">
        <f aca="true" t="shared" si="1" ref="K4:K22">D4-E4+F4+G4+H4-I4+J4</f>
        <v>0.18927083333333325</v>
      </c>
      <c r="L4" s="35">
        <v>0.02883101851851852</v>
      </c>
      <c r="M4" s="35">
        <v>0.02883101851851852</v>
      </c>
      <c r="N4" s="35">
        <v>0.032997685185185185</v>
      </c>
      <c r="O4" s="7">
        <v>0.149375</v>
      </c>
      <c r="P4" s="7">
        <v>0.1517476851851852</v>
      </c>
      <c r="Q4" s="7">
        <v>0.15346064814814817</v>
      </c>
      <c r="R4" s="7"/>
      <c r="S4" s="7"/>
      <c r="T4" s="7"/>
      <c r="U4" s="7">
        <v>0.14096064814814815</v>
      </c>
      <c r="V4" s="7"/>
      <c r="W4" s="7">
        <v>0.16649305555555557</v>
      </c>
      <c r="X4" s="7">
        <v>0.16708333333333333</v>
      </c>
      <c r="Y4" s="7">
        <v>0.1703935185185185</v>
      </c>
      <c r="Z4" s="7"/>
      <c r="AA4" s="7"/>
      <c r="AB4" s="15">
        <v>0.09921296296296296</v>
      </c>
      <c r="AC4" s="15">
        <v>0.10422453703703705</v>
      </c>
      <c r="AD4" s="15">
        <v>0.10510416666666667</v>
      </c>
      <c r="AE4" s="15">
        <v>0.16519675925925925</v>
      </c>
      <c r="AF4" s="15">
        <v>0.04400462962962962</v>
      </c>
      <c r="AG4" s="15">
        <v>0.04400462962962962</v>
      </c>
      <c r="AH4" s="15">
        <v>0.04605324074074074</v>
      </c>
      <c r="AI4" s="15"/>
      <c r="AJ4" s="15"/>
      <c r="AK4" s="15"/>
      <c r="AL4" s="15"/>
      <c r="AM4" s="15"/>
      <c r="AN4" s="15"/>
    </row>
    <row r="5" spans="1:40" ht="13.5">
      <c r="A5" s="46">
        <v>2</v>
      </c>
      <c r="B5" s="25" t="s">
        <v>0</v>
      </c>
      <c r="C5" s="26" t="s">
        <v>155</v>
      </c>
      <c r="D5" s="26" t="s">
        <v>90</v>
      </c>
      <c r="E5" s="27">
        <f t="shared" si="0"/>
        <v>0.02821759259259255</v>
      </c>
      <c r="F5" s="27">
        <f>(6-COUNT(L5,O5,U5,W5,AB5,AF5))*коэффициенты!$B$2+(6-COUNT(N5,Q5,Y5,AD5,AE5,AH5))*коэффициенты!B6</f>
        <v>0</v>
      </c>
      <c r="G5" s="27">
        <f>VLOOKUP(C5,коэффициенты!$E$2:$H$230,2,FALSE)</f>
        <v>0</v>
      </c>
      <c r="H5" s="27">
        <f>VLOOKUP(C5,коэффициенты!$E$2:$H$230,3,FALSE)</f>
        <v>0</v>
      </c>
      <c r="I5" s="27">
        <f>VLOOKUP(C5,коэффициенты!$E$2:$H$230,4,FALSE)</f>
        <v>0.17291666666666666</v>
      </c>
      <c r="J5" s="27">
        <f>IF(N5&gt;0,(N5-M5)*коэффициенты!$B$7)+IF(Q5&gt;0,(Q5-P5)*коэффициенты!$B$8)+IF(T5&gt;0,(T5-S5)*коэффициенты!$B$9)+IF(Y5&gt;0,(Y5-X5)*коэффициенты!$B$11)+IF(AA5&gt;0,(AA5-Z5)*коэффициенты!$B$12)+IF(AD5&gt;0,(AD5-AC5)*коэффициенты!$B$13)+IF(AH5&gt;0,(AH5-AG5)*коэффициенты!$B$14)</f>
        <v>0.16984953703703765</v>
      </c>
      <c r="K5" s="28">
        <f t="shared" si="1"/>
        <v>0.2021180555555562</v>
      </c>
      <c r="L5" s="7">
        <v>0.02262731481481482</v>
      </c>
      <c r="M5" s="7">
        <v>0.023715277777777776</v>
      </c>
      <c r="N5" s="7">
        <v>0.02648148148148148</v>
      </c>
      <c r="O5" s="7">
        <v>0.12645833333333334</v>
      </c>
      <c r="P5" s="7">
        <v>0.14910879629629628</v>
      </c>
      <c r="Q5" s="7">
        <v>0.15060185185185185</v>
      </c>
      <c r="R5" s="7"/>
      <c r="S5" s="7"/>
      <c r="T5" s="7"/>
      <c r="U5" s="7">
        <v>0.12045138888888889</v>
      </c>
      <c r="V5" s="7"/>
      <c r="W5" s="7">
        <v>0.16</v>
      </c>
      <c r="X5" s="7">
        <v>0.16170138888888888</v>
      </c>
      <c r="Y5" s="7">
        <v>0.16306712962962963</v>
      </c>
      <c r="Z5" s="7"/>
      <c r="AA5" s="7"/>
      <c r="AB5" s="15">
        <v>0.08665509259259259</v>
      </c>
      <c r="AC5" s="15">
        <v>0.08943287037037036</v>
      </c>
      <c r="AD5" s="15">
        <v>0.09023148148148148</v>
      </c>
      <c r="AE5" s="15">
        <v>0.16472222222222221</v>
      </c>
      <c r="AF5" s="15">
        <v>0.0375</v>
      </c>
      <c r="AG5" s="15">
        <v>0.0375</v>
      </c>
      <c r="AH5" s="15">
        <v>0.040625</v>
      </c>
      <c r="AI5" s="15"/>
      <c r="AJ5" s="15"/>
      <c r="AK5" s="15"/>
      <c r="AL5" s="15"/>
      <c r="AM5" s="15"/>
      <c r="AN5" s="15"/>
    </row>
    <row r="6" spans="1:49" s="3" customFormat="1" ht="13.5">
      <c r="A6" s="46">
        <v>3</v>
      </c>
      <c r="B6" s="25" t="s">
        <v>0</v>
      </c>
      <c r="C6" s="26" t="s">
        <v>160</v>
      </c>
      <c r="D6" s="26" t="s">
        <v>92</v>
      </c>
      <c r="E6" s="27">
        <f t="shared" si="0"/>
        <v>0.007361111111111124</v>
      </c>
      <c r="F6" s="27">
        <f>(6-COUNT(L6,O6,U6,W6,AB6,AF6))*коэффициенты!$B$2+(6-COUNT(N6,Q6,Y6,AD6,AE6,AH6))*коэффициенты!B8</f>
        <v>0</v>
      </c>
      <c r="G6" s="27">
        <f>VLOOKUP(C6,коэффициенты!$E$2:$H$230,2,FALSE)</f>
        <v>0</v>
      </c>
      <c r="H6" s="27">
        <f>VLOOKUP(C6,коэффициенты!$E$2:$H$230,3,FALSE)</f>
        <v>0</v>
      </c>
      <c r="I6" s="27">
        <f>VLOOKUP(C6,коэффициенты!$E$2:$H$230,4,FALSE)</f>
        <v>0.22222222222222218</v>
      </c>
      <c r="J6" s="27">
        <f>IF(N6&gt;0,(N6-M6)*коэффициенты!$B$7)+IF(Q6&gt;0,(Q6-P6)*коэффициенты!$B$8)+IF(T6&gt;0,(T6-S6)*коэффициенты!$B$9)+IF(Y6&gt;0,(Y6-X6)*коэффициенты!$B$11)+IF(AA6&gt;0,(AA6-Z6)*коэффициенты!$B$12)+IF(AD6&gt;0,(AD6-AC6)*коэффициенты!$B$13)+IF(AH6&gt;0,(AH6-AG6)*коэффициенты!$B$14)</f>
        <v>0.16689814814814796</v>
      </c>
      <c r="K6" s="28">
        <f t="shared" si="1"/>
        <v>0.20620370370370358</v>
      </c>
      <c r="L6" s="7">
        <v>0.03375</v>
      </c>
      <c r="M6" s="7">
        <v>0.03375</v>
      </c>
      <c r="N6" s="7">
        <v>0.036111111111111115</v>
      </c>
      <c r="O6" s="7">
        <v>0.17126157407407408</v>
      </c>
      <c r="P6" s="7">
        <v>0.17645833333333336</v>
      </c>
      <c r="Q6" s="7">
        <v>0.17810185185185187</v>
      </c>
      <c r="R6" s="7"/>
      <c r="S6" s="7"/>
      <c r="T6" s="7"/>
      <c r="U6" s="7">
        <v>0.16221064814814815</v>
      </c>
      <c r="V6" s="7"/>
      <c r="W6" s="7">
        <v>0.19961805555555556</v>
      </c>
      <c r="X6" s="7">
        <v>0.20030092592592594</v>
      </c>
      <c r="Y6" s="7">
        <v>0.20327546296296295</v>
      </c>
      <c r="Z6" s="7"/>
      <c r="AA6" s="7"/>
      <c r="AB6" s="15">
        <v>0.1273263888888889</v>
      </c>
      <c r="AC6" s="15">
        <v>0.12880787037037036</v>
      </c>
      <c r="AD6" s="15">
        <v>0.1294560185185185</v>
      </c>
      <c r="AE6" s="15">
        <v>0.20547453703703702</v>
      </c>
      <c r="AF6" s="15">
        <v>0.04631944444444444</v>
      </c>
      <c r="AG6" s="15">
        <v>0.04631944444444444</v>
      </c>
      <c r="AH6" s="15">
        <v>0.048935185185185186</v>
      </c>
      <c r="AI6" s="15"/>
      <c r="AJ6" s="15"/>
      <c r="AK6" s="15"/>
      <c r="AL6" s="15"/>
      <c r="AM6" s="15"/>
      <c r="AN6" s="15"/>
      <c r="AO6" s="11"/>
      <c r="AP6" s="11"/>
      <c r="AQ6" s="11"/>
      <c r="AR6" s="11"/>
      <c r="AS6" s="11"/>
      <c r="AT6" s="11"/>
      <c r="AU6" s="11"/>
      <c r="AV6" s="11"/>
      <c r="AW6" s="11"/>
    </row>
    <row r="7" spans="1:40" ht="13.5">
      <c r="A7" s="49">
        <v>4</v>
      </c>
      <c r="B7" s="25" t="s">
        <v>0</v>
      </c>
      <c r="C7" s="26" t="s">
        <v>220</v>
      </c>
      <c r="D7" s="26" t="s">
        <v>91</v>
      </c>
      <c r="E7" s="27">
        <f t="shared" si="0"/>
        <v>0.008738425925925913</v>
      </c>
      <c r="F7" s="27">
        <f>(6-COUNT(L7,O7,U7,W7,AB7,AF7))*коэффициенты!$B$2+(6-COUNT(N7,Q7,Y7,AD7,AE7,AH7))*коэффициенты!B7</f>
        <v>0</v>
      </c>
      <c r="G7" s="27">
        <f>VLOOKUP(C7,коэффициенты!$E$2:$H$230,2,FALSE)</f>
        <v>0</v>
      </c>
      <c r="H7" s="27">
        <f>VLOOKUP(C7,коэффициенты!$E$2:$H$230,3,FALSE)</f>
        <v>0</v>
      </c>
      <c r="I7" s="27">
        <f>VLOOKUP(C7,коэффициенты!$E$2:$H$230,4,FALSE)</f>
        <v>0.2395833333333333</v>
      </c>
      <c r="J7" s="27">
        <f>IF(N7&gt;0,(N7-M7)*коэффициенты!$B$7)+IF(Q7&gt;0,(Q7-P7)*коэффициенты!$B$8)+IF(T7&gt;0,(T7-S7)*коэффициенты!$B$9)+IF(Y7&gt;0,(Y7-X7)*коэффициенты!$B$11)+IF(AA7&gt;0,(AA7-Z7)*коэффициенты!$B$12)+IF(AD7&gt;0,(AD7-AC7)*коэффициенты!$B$13)+IF(AH7&gt;0,(AH7-AG7)*коэффициенты!$B$14)</f>
        <v>0.2054976851851852</v>
      </c>
      <c r="K7" s="28">
        <f t="shared" si="1"/>
        <v>0.20827546296296304</v>
      </c>
      <c r="L7" s="7">
        <v>0.02398148148148148</v>
      </c>
      <c r="M7" s="7">
        <v>0.02398148148148148</v>
      </c>
      <c r="N7" s="7">
        <v>0.02631944444444444</v>
      </c>
      <c r="O7" s="7">
        <v>0.18967592592592594</v>
      </c>
      <c r="P7" s="7">
        <v>0.19413194444444445</v>
      </c>
      <c r="Q7" s="7">
        <v>0.19615740740740742</v>
      </c>
      <c r="R7" s="7"/>
      <c r="S7" s="7"/>
      <c r="T7" s="7"/>
      <c r="U7" s="7">
        <v>0.18120370370370373</v>
      </c>
      <c r="V7" s="7">
        <v>0.18133101851851852</v>
      </c>
      <c r="W7" s="7">
        <v>0.1582638888888889</v>
      </c>
      <c r="X7" s="7">
        <v>0.15881944444444443</v>
      </c>
      <c r="Y7" s="7">
        <v>0.16274305555555554</v>
      </c>
      <c r="Z7" s="7"/>
      <c r="AA7" s="7"/>
      <c r="AB7" s="15">
        <v>0.12224537037037037</v>
      </c>
      <c r="AC7" s="15">
        <v>0.12597222222222224</v>
      </c>
      <c r="AD7" s="15">
        <v>0.1267939814814815</v>
      </c>
      <c r="AE7" s="15">
        <v>0.16527777777777777</v>
      </c>
      <c r="AF7" s="15">
        <v>0.03805555555555556</v>
      </c>
      <c r="AG7" s="15">
        <v>0.03805555555555556</v>
      </c>
      <c r="AH7" s="15">
        <v>0.04168981481481482</v>
      </c>
      <c r="AI7" s="15"/>
      <c r="AJ7" s="15"/>
      <c r="AK7" s="15"/>
      <c r="AL7" s="15"/>
      <c r="AM7" s="15"/>
      <c r="AN7" s="15"/>
    </row>
    <row r="8" spans="1:40" ht="13.5">
      <c r="A8" s="49">
        <v>5</v>
      </c>
      <c r="B8" s="25" t="s">
        <v>0</v>
      </c>
      <c r="C8" s="26" t="s">
        <v>186</v>
      </c>
      <c r="D8" s="26" t="s">
        <v>89</v>
      </c>
      <c r="E8" s="27">
        <f t="shared" si="0"/>
        <v>0.006643518518518549</v>
      </c>
      <c r="F8" s="27">
        <f>(6-COUNT(L8,O8,U8,W8,AB8,AF8))*коэффициенты!$B$2+(6-COUNT(N8,Q8,Y8,AD8,AE8,AH8))*коэффициенты!B5</f>
        <v>0</v>
      </c>
      <c r="G8" s="27">
        <f>VLOOKUP(C8,коэффициенты!$E$2:$H$230,2,FALSE)</f>
        <v>0</v>
      </c>
      <c r="H8" s="27">
        <f>VLOOKUP(C8,коэффициенты!$E$2:$H$230,3,FALSE)</f>
        <v>0</v>
      </c>
      <c r="I8" s="27">
        <f>VLOOKUP(C8,коэффициенты!$E$2:$H$230,4,FALSE)</f>
        <v>0.19097222222222218</v>
      </c>
      <c r="J8" s="27">
        <f>IF(N8&gt;0,(N8-M8)*коэффициенты!$B$7)+IF(Q8&gt;0,(Q8-P8)*коэффициенты!$B$8)+IF(T8&gt;0,(T8-S8)*коэффициенты!$B$9)+IF(Y8&gt;0,(Y8-X8)*коэффициенты!$B$11)+IF(AA8&gt;0,(AA8-Z8)*коэффициенты!$B$12)+IF(AD8&gt;0,(AD8-AC8)*коэффициенты!$B$13)+IF(AH8&gt;0,(AH8-AG8)*коэффициенты!$B$14)</f>
        <v>0.20740740740740768</v>
      </c>
      <c r="K8" s="28">
        <f t="shared" si="1"/>
        <v>0.24050925925925956</v>
      </c>
      <c r="L8" s="7">
        <v>0.01954861111111111</v>
      </c>
      <c r="M8" s="7">
        <v>0.021423611111111112</v>
      </c>
      <c r="N8" s="7">
        <v>0.023796296296296298</v>
      </c>
      <c r="O8" s="7">
        <v>0.1603587962962963</v>
      </c>
      <c r="P8" s="7">
        <v>0.1603587962962963</v>
      </c>
      <c r="Q8" s="7">
        <v>0.1621875</v>
      </c>
      <c r="R8" s="7"/>
      <c r="S8" s="7"/>
      <c r="T8" s="7"/>
      <c r="U8" s="7">
        <v>0.15247685185185186</v>
      </c>
      <c r="V8" s="7"/>
      <c r="W8" s="7">
        <v>0.17141203703703703</v>
      </c>
      <c r="X8" s="7">
        <v>0.17226851851851852</v>
      </c>
      <c r="Y8" s="7">
        <v>0.17491898148148147</v>
      </c>
      <c r="Z8" s="7"/>
      <c r="AA8" s="7"/>
      <c r="AB8" s="15">
        <v>0.1132523148148148</v>
      </c>
      <c r="AC8" s="15">
        <v>0.11716435185185185</v>
      </c>
      <c r="AD8" s="15">
        <v>0.11767361111111112</v>
      </c>
      <c r="AE8" s="15">
        <v>0.17686342592592594</v>
      </c>
      <c r="AF8" s="15">
        <v>0.047233796296296295</v>
      </c>
      <c r="AG8" s="15">
        <v>0.047233796296296295</v>
      </c>
      <c r="AH8" s="15">
        <v>0.05202546296296296</v>
      </c>
      <c r="AI8" s="15"/>
      <c r="AJ8" s="15"/>
      <c r="AK8" s="15"/>
      <c r="AL8" s="15"/>
      <c r="AM8" s="15"/>
      <c r="AN8" s="15"/>
    </row>
    <row r="9" spans="1:40" ht="13.5">
      <c r="A9" s="49">
        <v>6</v>
      </c>
      <c r="B9" s="25" t="s">
        <v>0</v>
      </c>
      <c r="C9" s="26" t="s">
        <v>146</v>
      </c>
      <c r="D9" s="26" t="s">
        <v>96</v>
      </c>
      <c r="E9" s="27">
        <f t="shared" si="0"/>
        <v>0.00792824074074075</v>
      </c>
      <c r="F9" s="27">
        <f>(6-COUNT(L9,O9,U9,W9,AB9,AF9))*коэффициенты!$B$2+(6-COUNT(N9,Q9,Y9,AD9,AE9,AH9))*коэффициенты!B6</f>
        <v>0</v>
      </c>
      <c r="G9" s="27">
        <f>VLOOKUP(C9,коэффициенты!$E$2:$H$230,2,FALSE)</f>
        <v>0</v>
      </c>
      <c r="H9" s="27">
        <f>VLOOKUP(C9,коэффициенты!$E$2:$H$230,3,FALSE)</f>
        <v>0</v>
      </c>
      <c r="I9" s="27">
        <f>VLOOKUP(C9,коэффициенты!$E$2:$H$230,4,FALSE)</f>
        <v>0.23263888888888887</v>
      </c>
      <c r="J9" s="27">
        <f>IF(N9&gt;0,(N9-M9)*коэффициенты!$B$7)+IF(Q9&gt;0,(Q9-P9)*коэффициенты!$B$8)+IF(T9&gt;0,(T9-S9)*коэффициенты!$B$9)+IF(Y9&gt;0,(Y9-X9)*коэффициенты!$B$11)+IF(AA9&gt;0,(AA9-Z9)*коэффициенты!$B$12)+IF(AD9&gt;0,(AD9-AC9)*коэффициенты!$B$13)+IF(AH9&gt;0,(AH9-AG9)*коэффициенты!$B$14)</f>
        <v>0.22824074074074066</v>
      </c>
      <c r="K9" s="28">
        <f t="shared" si="1"/>
        <v>0.27528935185185177</v>
      </c>
      <c r="L9" s="7">
        <v>0.02332175925925926</v>
      </c>
      <c r="M9" s="7">
        <v>0.02332175925925926</v>
      </c>
      <c r="N9" s="7">
        <v>0.025752314814814815</v>
      </c>
      <c r="O9" s="7">
        <v>0.18460648148148148</v>
      </c>
      <c r="P9" s="7">
        <v>0.18921296296296297</v>
      </c>
      <c r="Q9" s="7">
        <v>0.1908101851851852</v>
      </c>
      <c r="R9" s="7"/>
      <c r="S9" s="7"/>
      <c r="T9" s="7"/>
      <c r="U9" s="7">
        <v>0.1607060185185185</v>
      </c>
      <c r="V9" s="7"/>
      <c r="W9" s="7">
        <v>0.20497685185185185</v>
      </c>
      <c r="X9" s="7">
        <v>0.2058912037037037</v>
      </c>
      <c r="Y9" s="7">
        <v>0.21037037037037035</v>
      </c>
      <c r="Z9" s="7"/>
      <c r="AA9" s="7"/>
      <c r="AB9" s="15">
        <v>0.11019675925925926</v>
      </c>
      <c r="AC9" s="15">
        <v>0.11260416666666667</v>
      </c>
      <c r="AD9" s="15">
        <v>0.11368055555555556</v>
      </c>
      <c r="AE9" s="15">
        <v>0.21349537037037036</v>
      </c>
      <c r="AF9" s="15">
        <v>0.04390046296296296</v>
      </c>
      <c r="AG9" s="15">
        <v>0.04390046296296296</v>
      </c>
      <c r="AH9" s="15">
        <v>0.04836805555555556</v>
      </c>
      <c r="AI9" s="15"/>
      <c r="AJ9" s="15"/>
      <c r="AK9" s="15"/>
      <c r="AL9" s="15"/>
      <c r="AM9" s="15"/>
      <c r="AN9" s="15"/>
    </row>
    <row r="10" spans="1:40" ht="13.5">
      <c r="A10" s="49">
        <v>7</v>
      </c>
      <c r="B10" s="25" t="s">
        <v>0</v>
      </c>
      <c r="C10" s="26" t="s">
        <v>170</v>
      </c>
      <c r="D10" s="26" t="s">
        <v>94</v>
      </c>
      <c r="E10" s="27">
        <f t="shared" si="0"/>
        <v>0.009953703703703687</v>
      </c>
      <c r="F10" s="27">
        <f>(6-COUNT(L10,O10,U10,W10,AB10,AF10))*коэффициенты!$B$2+(6-COUNT(N10,Q10,Y10,AD10,AE10,AH10))*коэффициенты!B10</f>
        <v>0</v>
      </c>
      <c r="G10" s="27">
        <f>VLOOKUP(C10,коэффициенты!$E$2:$H$230,2,FALSE)</f>
        <v>0</v>
      </c>
      <c r="H10" s="27">
        <f>VLOOKUP(C10,коэффициенты!$E$2:$H$230,3,FALSE)</f>
        <v>0</v>
      </c>
      <c r="I10" s="27">
        <f>VLOOKUP(C10,коэффициенты!$E$2:$H$230,4,FALSE)</f>
        <v>0.19097222222222218</v>
      </c>
      <c r="J10" s="27">
        <f>IF(N10&gt;0,(N10-M10)*коэффициенты!$B$7)+IF(Q10&gt;0,(Q10-P10)*коэффициенты!$B$8)+IF(T10&gt;0,(T10-S10)*коэффициенты!$B$9)+IF(Y10&gt;0,(Y10-X10)*коэффициенты!$B$11)+IF(AA10&gt;0,(AA10-Z10)*коэффициенты!$B$12)+IF(AD10&gt;0,(AD10-AC10)*коэффициенты!$B$13)+IF(AH10&gt;0,(AH10-AG10)*коэффициенты!$B$14)</f>
        <v>0.2484374999999997</v>
      </c>
      <c r="K10" s="28">
        <f t="shared" si="1"/>
        <v>0.32596064814814796</v>
      </c>
      <c r="L10" s="7">
        <v>0.022511574074074073</v>
      </c>
      <c r="M10" s="7">
        <v>0.02355324074074074</v>
      </c>
      <c r="N10" s="7">
        <v>0.026354166666666668</v>
      </c>
      <c r="O10" s="7">
        <v>0.18415509259259258</v>
      </c>
      <c r="P10" s="7">
        <v>0.18915509259259258</v>
      </c>
      <c r="Q10" s="7">
        <v>0.19125</v>
      </c>
      <c r="R10" s="7"/>
      <c r="S10" s="7"/>
      <c r="T10" s="7"/>
      <c r="U10" s="7">
        <v>0.17586805555555554</v>
      </c>
      <c r="V10" s="7"/>
      <c r="W10" s="7">
        <v>0.20534722222222224</v>
      </c>
      <c r="X10" s="7">
        <v>0.20616898148148147</v>
      </c>
      <c r="Y10" s="7">
        <v>0.21113425925925924</v>
      </c>
      <c r="Z10" s="7"/>
      <c r="AA10" s="7"/>
      <c r="AB10" s="15">
        <v>0.13366898148148149</v>
      </c>
      <c r="AC10" s="15">
        <v>0.13675925925925927</v>
      </c>
      <c r="AD10" s="15">
        <v>0.13766203703703703</v>
      </c>
      <c r="AE10" s="15">
        <v>0.21505787037037039</v>
      </c>
      <c r="AF10" s="15">
        <v>0.03568287037037037</v>
      </c>
      <c r="AG10" s="15">
        <v>0.03568287037037037</v>
      </c>
      <c r="AH10" s="15">
        <v>0.04034722222222222</v>
      </c>
      <c r="AI10" s="15"/>
      <c r="AJ10" s="15"/>
      <c r="AK10" s="15"/>
      <c r="AL10" s="15"/>
      <c r="AM10" s="15"/>
      <c r="AN10" s="15"/>
    </row>
    <row r="11" spans="1:40" ht="13.5">
      <c r="A11" s="49">
        <v>8</v>
      </c>
      <c r="B11" s="25" t="s">
        <v>0</v>
      </c>
      <c r="C11" s="26" t="s">
        <v>153</v>
      </c>
      <c r="D11" s="26" t="s">
        <v>87</v>
      </c>
      <c r="E11" s="27">
        <f t="shared" si="0"/>
        <v>0.023946759259259272</v>
      </c>
      <c r="F11" s="27">
        <f>(6-COUNT(L11,O11,U11,W11,AB11,AF11))*коэффициенты!$B$2+(6-COUNT(N11,Q11,Y11,AD11,AE11,AH11))*коэффициенты!B3</f>
        <v>0</v>
      </c>
      <c r="G11" s="27">
        <f>VLOOKUP(C11,коэффициенты!$E$2:$H$230,2,FALSE)</f>
        <v>0</v>
      </c>
      <c r="H11" s="27">
        <f>VLOOKUP(C11,коэффициенты!$E$2:$H$230,3,FALSE)</f>
        <v>0.034722222222222224</v>
      </c>
      <c r="I11" s="27">
        <f>VLOOKUP(C11,коэффициенты!$E$2:$H$230,4,FALSE)</f>
        <v>0.15069444444444444</v>
      </c>
      <c r="J11" s="27">
        <f>IF(N11&gt;0,(N11-M11)*коэффициенты!$B$7)+IF(Q11&gt;0,(Q11-P11)*коэффициенты!$B$8)+IF(T11&gt;0,(T11-S11)*коэффициенты!$B$9)+IF(Y11&gt;0,(Y11-X11)*коэффициенты!$B$11)+IF(AA11&gt;0,(AA11-Z11)*коэффициенты!$B$12)+IF(AD11&gt;0,(AD11-AC11)*коэффициенты!$B$13)+IF(AH11&gt;0,(AH11-AG11)*коэффициенты!$B$14)</f>
        <v>0.2573495370370369</v>
      </c>
      <c r="K11" s="28">
        <f t="shared" si="1"/>
        <v>0.3401157407407406</v>
      </c>
      <c r="L11" s="7">
        <v>0.018194444444444444</v>
      </c>
      <c r="M11" s="7">
        <v>0.02378472222222222</v>
      </c>
      <c r="N11" s="7">
        <v>0.0278125</v>
      </c>
      <c r="O11" s="7">
        <v>0.1275925925925926</v>
      </c>
      <c r="P11" s="7">
        <v>0.14243055555555556</v>
      </c>
      <c r="Q11" s="7">
        <v>0.14422453703703705</v>
      </c>
      <c r="R11" s="7"/>
      <c r="S11" s="7"/>
      <c r="T11" s="7"/>
      <c r="U11" s="7">
        <v>0.12050925925925926</v>
      </c>
      <c r="V11" s="7"/>
      <c r="W11" s="7">
        <v>0.1598726851851852</v>
      </c>
      <c r="X11" s="7">
        <v>0.16145833333333334</v>
      </c>
      <c r="Y11" s="7">
        <v>0.1645023148148148</v>
      </c>
      <c r="Z11" s="7"/>
      <c r="AA11" s="7"/>
      <c r="AB11" s="15">
        <v>0.0871412037037037</v>
      </c>
      <c r="AC11" s="15">
        <v>0.08907407407407408</v>
      </c>
      <c r="AD11" s="15">
        <v>0.09056712962962964</v>
      </c>
      <c r="AE11" s="15">
        <v>0.15851851851851853</v>
      </c>
      <c r="AF11" s="36">
        <v>0.03895833333333334</v>
      </c>
      <c r="AG11" s="36">
        <v>0.03895833333333334</v>
      </c>
      <c r="AH11" s="36">
        <v>0.0434375</v>
      </c>
      <c r="AI11" s="15"/>
      <c r="AJ11" s="15"/>
      <c r="AK11" s="15"/>
      <c r="AL11" s="15"/>
      <c r="AM11" s="15"/>
      <c r="AN11" s="15"/>
    </row>
    <row r="12" spans="1:40" ht="13.5">
      <c r="A12" s="49">
        <v>9</v>
      </c>
      <c r="B12" s="25" t="s">
        <v>0</v>
      </c>
      <c r="C12" s="26" t="s">
        <v>184</v>
      </c>
      <c r="D12" s="26" t="s">
        <v>95</v>
      </c>
      <c r="E12" s="27">
        <f t="shared" si="0"/>
        <v>0.0035879629629629872</v>
      </c>
      <c r="F12" s="27">
        <f>(6-COUNT(L12,O12,U12,W12,AB12,AF12))*коэффициенты!$B$2+(6-COUNT(N12,Q12,Y12,AD12,AE12,AH12))*коэффициенты!B11</f>
        <v>0</v>
      </c>
      <c r="G12" s="27">
        <f>VLOOKUP(C12,коэффициенты!$E$2:$H$230,2,FALSE)</f>
        <v>0</v>
      </c>
      <c r="H12" s="27">
        <f>VLOOKUP(C12,коэффициенты!$E$2:$H$230,3,FALSE)</f>
        <v>0.013888888888888888</v>
      </c>
      <c r="I12" s="27">
        <f>VLOOKUP(C12,коэффициенты!$E$2:$H$230,4,FALSE)</f>
        <v>0.1784722222222222</v>
      </c>
      <c r="J12" s="27">
        <f>IF(N12&gt;0,(N12-M12)*коэффициенты!$B$7)+IF(Q12&gt;0,(Q12-P12)*коэффициенты!$B$8)+IF(T12&gt;0,(T12-S12)*коэффициенты!$B$9)+IF(Y12&gt;0,(Y12-X12)*коэффициенты!$B$11)+IF(AA12&gt;0,(AA12-Z12)*коэффициенты!$B$12)+IF(AD12&gt;0,(AD12-AC12)*коэффициенты!$B$13)+IF(AH12&gt;0,(AH12-AG12)*коэффициенты!$B$14)</f>
        <v>0.2400462962962964</v>
      </c>
      <c r="K12" s="28">
        <f t="shared" si="1"/>
        <v>0.3584375000000001</v>
      </c>
      <c r="L12" s="7">
        <v>0.017870370370370373</v>
      </c>
      <c r="M12" s="7">
        <v>0.017870370370370373</v>
      </c>
      <c r="N12" s="7">
        <v>0.02144675925925926</v>
      </c>
      <c r="O12" s="7">
        <v>0.18246527777777777</v>
      </c>
      <c r="P12" s="7">
        <v>0.1835300925925926</v>
      </c>
      <c r="Q12" s="7">
        <v>0.1846412037037037</v>
      </c>
      <c r="R12" s="7"/>
      <c r="S12" s="7"/>
      <c r="T12" s="7"/>
      <c r="U12" s="7">
        <v>0.1711111111111111</v>
      </c>
      <c r="V12" s="7"/>
      <c r="W12" s="7">
        <v>0.20733796296296295</v>
      </c>
      <c r="X12" s="7">
        <v>0.20783564814814814</v>
      </c>
      <c r="Y12" s="7">
        <v>0.21149305555555556</v>
      </c>
      <c r="Z12" s="7"/>
      <c r="AA12" s="7"/>
      <c r="AB12" s="15">
        <v>0.13056712962962963</v>
      </c>
      <c r="AC12" s="15">
        <v>0.1325925925925926</v>
      </c>
      <c r="AD12" s="15">
        <v>0.13337962962962963</v>
      </c>
      <c r="AE12" s="15">
        <v>0.2048263888888889</v>
      </c>
      <c r="AF12" s="15">
        <v>0.03400462962962963</v>
      </c>
      <c r="AG12" s="15">
        <v>0.03400462962962963</v>
      </c>
      <c r="AH12" s="15">
        <v>0.038981481481481485</v>
      </c>
      <c r="AI12" s="15"/>
      <c r="AJ12" s="15"/>
      <c r="AK12" s="15"/>
      <c r="AL12" s="15"/>
      <c r="AM12" s="15"/>
      <c r="AN12" s="15"/>
    </row>
    <row r="13" spans="1:40" ht="13.5">
      <c r="A13" s="49">
        <v>10</v>
      </c>
      <c r="B13" s="25" t="s">
        <v>0</v>
      </c>
      <c r="C13" s="26" t="s">
        <v>148</v>
      </c>
      <c r="D13" s="26" t="s">
        <v>103</v>
      </c>
      <c r="E13" s="27">
        <f t="shared" si="0"/>
        <v>0.011747685185185208</v>
      </c>
      <c r="F13" s="27">
        <f>(6-COUNT(L13,O13,U13,W13,AB13,AF13))*коэффициенты!$B$2+(6-COUNT(N13,Q13,Y13,AD13,AE13,AH13))*коэффициенты!B19</f>
        <v>0</v>
      </c>
      <c r="G13" s="27">
        <f>VLOOKUP(C13,коэффициенты!$E$2:$H$230,2,FALSE)</f>
        <v>0</v>
      </c>
      <c r="H13" s="27">
        <f>VLOOKUP(C13,коэффициенты!$E$2:$H$230,3,FALSE)</f>
        <v>0</v>
      </c>
      <c r="I13" s="27">
        <f>VLOOKUP(C13,коэффициенты!$E$2:$H$230,4,FALSE)</f>
        <v>0.1923611111111111</v>
      </c>
      <c r="J13" s="27">
        <f>IF(N13&gt;0,(N13-M13)*коэффициенты!$B$7)+IF(Q13&gt;0,(Q13-P13)*коэффициенты!$B$8)+IF(T13&gt;0,(T13-S13)*коэффициенты!$B$9)+IF(Y13&gt;0,(Y13-X13)*коэффициенты!$B$11)+IF(AA13&gt;0,(AA13-Z13)*коэффициенты!$B$12)+IF(AD13&gt;0,(AD13-AC13)*коэффициенты!$B$13)+IF(AH13&gt;0,(AH13-AG13)*коэффициенты!$B$14)</f>
        <v>0.20028935185185087</v>
      </c>
      <c r="K13" s="28">
        <f t="shared" si="1"/>
        <v>0.3635300925925916</v>
      </c>
      <c r="L13" s="7">
        <v>0.09427083333333335</v>
      </c>
      <c r="M13" s="7">
        <v>0.09427083333333335</v>
      </c>
      <c r="N13" s="7">
        <v>0.09791666666666667</v>
      </c>
      <c r="O13" s="7">
        <v>0.272025462962963</v>
      </c>
      <c r="P13" s="7">
        <v>0.27395833333333336</v>
      </c>
      <c r="Q13" s="7">
        <v>0.2757060185185185</v>
      </c>
      <c r="R13" s="7"/>
      <c r="S13" s="7"/>
      <c r="T13" s="7"/>
      <c r="U13" s="7">
        <v>0.2633564814814815</v>
      </c>
      <c r="V13" s="7">
        <v>0.2635300925925926</v>
      </c>
      <c r="W13" s="7">
        <v>0.28810185185185183</v>
      </c>
      <c r="X13" s="7">
        <v>0.28890046296296296</v>
      </c>
      <c r="Y13" s="7">
        <v>0.2930902777777778</v>
      </c>
      <c r="Z13" s="7"/>
      <c r="AA13" s="7"/>
      <c r="AB13" s="15">
        <v>0.2164351851851852</v>
      </c>
      <c r="AC13" s="15">
        <v>0.2254513888888889</v>
      </c>
      <c r="AD13" s="15">
        <v>0.22631944444444443</v>
      </c>
      <c r="AE13" s="15">
        <v>0.2952314814814815</v>
      </c>
      <c r="AF13" s="15">
        <v>0.11028935185185185</v>
      </c>
      <c r="AG13" s="15">
        <v>0.11028935185185185</v>
      </c>
      <c r="AH13" s="15">
        <v>0.11238425925925927</v>
      </c>
      <c r="AI13" s="15"/>
      <c r="AJ13" s="15"/>
      <c r="AK13" s="15"/>
      <c r="AL13" s="15"/>
      <c r="AM13" s="15"/>
      <c r="AN13" s="15"/>
    </row>
    <row r="14" spans="1:40" ht="13.5">
      <c r="A14" s="49">
        <v>11</v>
      </c>
      <c r="B14" s="25" t="s">
        <v>0</v>
      </c>
      <c r="C14" s="26" t="s">
        <v>188</v>
      </c>
      <c r="D14" s="26" t="s">
        <v>100</v>
      </c>
      <c r="E14" s="27">
        <f t="shared" si="0"/>
        <v>0.003449074074074049</v>
      </c>
      <c r="F14" s="27">
        <f>(6-COUNT(L14,O14,U14,W14,AB14,AF14))*коэффициенты!$B$2+(6-COUNT(N14,Q14,Y14,AD14,AE14,AH14))*коэффициенты!B16</f>
        <v>0</v>
      </c>
      <c r="G14" s="27">
        <f>VLOOKUP(C14,коэффициенты!$E$2:$H$230,2,FALSE)</f>
        <v>0</v>
      </c>
      <c r="H14" s="27">
        <f>VLOOKUP(C14,коэффициенты!$E$2:$H$230,3,FALSE)</f>
        <v>0</v>
      </c>
      <c r="I14" s="27">
        <f>VLOOKUP(C14,коэффициенты!$E$2:$H$230,4,FALSE)</f>
        <v>0.22083333333333333</v>
      </c>
      <c r="J14" s="27">
        <f>IF(N14&gt;0,(N14-M14)*коэффициенты!$B$7)+IF(Q14&gt;0,(Q14-P14)*коэффициенты!$B$8)+IF(T14&gt;0,(T14-S14)*коэффициенты!$B$9)+IF(Y14&gt;0,(Y14-X14)*коэффициенты!$B$11)+IF(AA14&gt;0,(AA14-Z14)*коэффициенты!$B$12)+IF(AD14&gt;0,(AD14-AC14)*коэффициенты!$B$13)+IF(AH14&gt;0,(AH14-AG14)*коэффициенты!$B$14)</f>
        <v>0.25283564814814835</v>
      </c>
      <c r="K14" s="28">
        <f t="shared" si="1"/>
        <v>0.3776851851851854</v>
      </c>
      <c r="L14" s="35">
        <v>0.03252314814814815</v>
      </c>
      <c r="M14" s="35">
        <v>0.03252314814814815</v>
      </c>
      <c r="N14" s="35">
        <v>0.03668981481481482</v>
      </c>
      <c r="O14" s="7">
        <v>0.23283564814814817</v>
      </c>
      <c r="P14" s="3">
        <v>0.23283564814814817</v>
      </c>
      <c r="Q14" s="7">
        <v>0.23546296296296299</v>
      </c>
      <c r="R14" s="7"/>
      <c r="S14" s="7"/>
      <c r="T14" s="7"/>
      <c r="U14" s="7">
        <v>0.2214351851851852</v>
      </c>
      <c r="V14" s="7"/>
      <c r="W14" s="7">
        <v>0.2668171296296296</v>
      </c>
      <c r="X14" s="7">
        <v>0.2673611111111111</v>
      </c>
      <c r="Y14" s="7">
        <v>0.27194444444444443</v>
      </c>
      <c r="Z14" s="7"/>
      <c r="AA14" s="7"/>
      <c r="AB14" s="15">
        <v>0.17766203703703706</v>
      </c>
      <c r="AC14" s="15">
        <v>0.18056712962962962</v>
      </c>
      <c r="AD14" s="15">
        <v>0.18128472222222222</v>
      </c>
      <c r="AE14" s="15">
        <v>0.27490740740740743</v>
      </c>
      <c r="AF14" s="15">
        <v>0.049386574074074076</v>
      </c>
      <c r="AG14" s="15">
        <v>0.049386574074074076</v>
      </c>
      <c r="AH14" s="15">
        <v>0.05288194444444444</v>
      </c>
      <c r="AI14" s="15"/>
      <c r="AJ14" s="15"/>
      <c r="AK14" s="15"/>
      <c r="AL14" s="15"/>
      <c r="AM14" s="15"/>
      <c r="AN14" s="15"/>
    </row>
    <row r="15" spans="1:40" ht="13.5">
      <c r="A15" s="49">
        <v>12</v>
      </c>
      <c r="B15" s="25" t="s">
        <v>0</v>
      </c>
      <c r="C15" s="26" t="s">
        <v>145</v>
      </c>
      <c r="D15" s="26" t="s">
        <v>98</v>
      </c>
      <c r="E15" s="27">
        <f t="shared" si="0"/>
        <v>0.008425925925925892</v>
      </c>
      <c r="F15" s="27">
        <f>(6-COUNT(L15,O15,U15,W15,AB15,AF15))*коэффициенты!$B$2+(6-COUNT(N15,Q15,Y15,AD15,AE15,AH15))*коэффициенты!B5</f>
        <v>0</v>
      </c>
      <c r="G15" s="27">
        <f>VLOOKUP(C15,коэффициенты!$E$2:$H$230,2,FALSE)</f>
        <v>0</v>
      </c>
      <c r="H15" s="27">
        <f>VLOOKUP(C15,коэффициенты!$E$2:$H$230,3,FALSE)</f>
        <v>0</v>
      </c>
      <c r="I15" s="27">
        <f>VLOOKUP(C15,коэффициенты!$E$2:$H$230,4,FALSE)</f>
        <v>0.13888888888888887</v>
      </c>
      <c r="J15" s="27">
        <f>IF(N15&gt;0,(N15-M15)*коэффициенты!$B$7)+IF(Q15&gt;0,(Q15-P15)*коэффициенты!$B$8)+IF(T15&gt;0,(T15-S15)*коэффициенты!$B$9)+IF(Y15&gt;0,(Y15-X15)*коэффициенты!$B$11)+IF(AA15&gt;0,(AA15-Z15)*коэффициенты!$B$12)+IF(AD15&gt;0,(AD15-AC15)*коэффициенты!$B$13)+IF(AH15&gt;0,(AH15-AG15)*коэффициенты!$B$14)</f>
        <v>0.2532986111111112</v>
      </c>
      <c r="K15" s="28">
        <f t="shared" si="1"/>
        <v>0.41212962962962973</v>
      </c>
      <c r="L15" s="7">
        <v>0.027303240740740743</v>
      </c>
      <c r="M15" s="7">
        <v>0.031782407407407405</v>
      </c>
      <c r="N15" s="7">
        <v>0.03546296296296297</v>
      </c>
      <c r="O15" s="7">
        <v>0.21119212962962963</v>
      </c>
      <c r="P15" s="7">
        <v>0.21119212962962963</v>
      </c>
      <c r="Q15" s="7">
        <v>0.2125462962962963</v>
      </c>
      <c r="R15" s="7"/>
      <c r="S15" s="7"/>
      <c r="T15" s="7"/>
      <c r="U15" s="7">
        <v>0.20032407407407407</v>
      </c>
      <c r="V15" s="7">
        <v>0.20052083333333334</v>
      </c>
      <c r="W15" s="7">
        <v>0.2280439814814815</v>
      </c>
      <c r="X15" s="7">
        <v>0.22881944444444444</v>
      </c>
      <c r="Y15" s="7">
        <v>0.23357638888888888</v>
      </c>
      <c r="Z15" s="7"/>
      <c r="AA15" s="7"/>
      <c r="AB15" s="15">
        <v>0.15900462962962963</v>
      </c>
      <c r="AC15" s="15">
        <v>0.16217592592592592</v>
      </c>
      <c r="AD15" s="15">
        <v>0.1632986111111111</v>
      </c>
      <c r="AE15" s="15">
        <v>0.23699074074074075</v>
      </c>
      <c r="AF15" s="15">
        <v>0.053831018518518514</v>
      </c>
      <c r="AG15" s="15">
        <v>0.053831018518518514</v>
      </c>
      <c r="AH15" s="15">
        <v>0.058298611111111114</v>
      </c>
      <c r="AI15" s="15"/>
      <c r="AJ15" s="15"/>
      <c r="AK15" s="15"/>
      <c r="AL15" s="15"/>
      <c r="AM15" s="15"/>
      <c r="AN15" s="15"/>
    </row>
    <row r="16" spans="1:40" ht="13.5">
      <c r="A16" s="49">
        <v>13</v>
      </c>
      <c r="B16" s="25" t="s">
        <v>0</v>
      </c>
      <c r="C16" s="26" t="s">
        <v>180</v>
      </c>
      <c r="D16" s="26" t="s">
        <v>102</v>
      </c>
      <c r="E16" s="27">
        <f t="shared" si="0"/>
        <v>0.010185185185185158</v>
      </c>
      <c r="F16" s="27">
        <f>(6-COUNT(L16,O16,U16,W16,AB16,AF16))*коэффициенты!$B$2+(6-COUNT(N16,Q16,Y16,AD16,AE16,AH16))*коэффициенты!B18</f>
        <v>0</v>
      </c>
      <c r="G16" s="27">
        <f>VLOOKUP(C16,коэффициенты!$E$2:$H$230,2,FALSE)</f>
        <v>0</v>
      </c>
      <c r="H16" s="27">
        <f>VLOOKUP(C16,коэффициенты!$E$2:$H$230,3,FALSE)</f>
        <v>0</v>
      </c>
      <c r="I16" s="27">
        <f>VLOOKUP(C16,коэффициенты!$E$2:$H$230,4,FALSE)</f>
        <v>0.24305555555555552</v>
      </c>
      <c r="J16" s="27">
        <f>IF(N16&gt;0,(N16-M16)*коэффициенты!$B$7)+IF(Q16&gt;0,(Q16-P16)*коэффициенты!$B$8)+IF(T16&gt;0,(T16-S16)*коэффициенты!$B$9)+IF(Y16&gt;0,(Y16-X16)*коэффициенты!$B$11)+IF(AA16&gt;0,(AA16-Z16)*коэффициенты!$B$12)+IF(AD16&gt;0,(AD16-AC16)*коэффициенты!$B$13)+IF(AH16&gt;0,(AH16-AG16)*коэффициенты!$B$14)</f>
        <v>0.3228009259259254</v>
      </c>
      <c r="K16" s="28">
        <f t="shared" si="1"/>
        <v>0.4271643518518514</v>
      </c>
      <c r="L16" s="7">
        <v>0.025567129629629634</v>
      </c>
      <c r="M16" s="7">
        <v>0.025567129629629634</v>
      </c>
      <c r="N16" s="7">
        <v>0.031435185185185184</v>
      </c>
      <c r="O16" s="7">
        <v>0.2346527777777778</v>
      </c>
      <c r="P16" s="7">
        <v>0.23783564814814814</v>
      </c>
      <c r="Q16" s="7">
        <v>0.23971064814814813</v>
      </c>
      <c r="R16" s="7"/>
      <c r="S16" s="7"/>
      <c r="T16" s="7"/>
      <c r="U16" s="7">
        <v>0.22194444444444447</v>
      </c>
      <c r="V16" s="7"/>
      <c r="W16" s="7">
        <v>0.2551967592592593</v>
      </c>
      <c r="X16" s="7">
        <v>0.25636574074074076</v>
      </c>
      <c r="Y16" s="7">
        <v>0.25993055555555555</v>
      </c>
      <c r="Z16" s="7"/>
      <c r="AA16" s="7"/>
      <c r="AB16" s="15">
        <v>0.1679050925925926</v>
      </c>
      <c r="AC16" s="15">
        <v>0.17373842592592592</v>
      </c>
      <c r="AD16" s="15">
        <v>0.1749537037037037</v>
      </c>
      <c r="AE16" s="15">
        <v>0.2642013888888889</v>
      </c>
      <c r="AF16" s="15">
        <v>0.046481481481481485</v>
      </c>
      <c r="AG16" s="14">
        <v>0.046481481481481485</v>
      </c>
      <c r="AH16" s="15">
        <v>0.05234953703703704</v>
      </c>
      <c r="AI16" s="15"/>
      <c r="AJ16" s="15"/>
      <c r="AK16" s="15"/>
      <c r="AL16" s="15"/>
      <c r="AM16" s="15"/>
      <c r="AN16" s="15"/>
    </row>
    <row r="17" spans="1:40" ht="13.5">
      <c r="A17" s="49">
        <v>14</v>
      </c>
      <c r="B17" s="25" t="s">
        <v>0</v>
      </c>
      <c r="C17" s="26" t="s">
        <v>219</v>
      </c>
      <c r="D17" s="26" t="s">
        <v>101</v>
      </c>
      <c r="E17" s="27">
        <f t="shared" si="0"/>
        <v>0.009375000000000022</v>
      </c>
      <c r="F17" s="27">
        <f>(6-COUNT(L17,O17,U17,W17,AB17,AF17))*коэффициенты!$B$2+(6-COUNT(N17,Q17,Y17,AD17,AE17,AH17))*коэффициенты!B17</f>
        <v>0</v>
      </c>
      <c r="G17" s="27">
        <f>VLOOKUP(C17,коэффициенты!$E$2:$H$230,2,FALSE)</f>
        <v>0</v>
      </c>
      <c r="H17" s="27">
        <f>VLOOKUP(C17,коэффициенты!$E$2:$H$230,3,FALSE)</f>
        <v>0</v>
      </c>
      <c r="I17" s="27">
        <f>VLOOKUP(C17,коэффициенты!$E$2:$H$230,4,FALSE)</f>
        <v>0.13819444444444445</v>
      </c>
      <c r="J17" s="27">
        <f>IF(N17&gt;0,(N17-M17)*коэффициенты!$B$7)+IF(Q17&gt;0,(Q17-P17)*коэффициенты!$B$8)+IF(T17&gt;0,(T17-S17)*коэффициенты!$B$9)+IF(Y17&gt;0,(Y17-X17)*коэффициенты!$B$11)+IF(AA17&gt;0,(AA17-Z17)*коэффициенты!$B$12)+IF(AD17&gt;0,(AD17-AC17)*коэффициенты!$B$13)+IF(AH17&gt;0,(AH17-AG17)*коэффициенты!$B$14)</f>
        <v>0.249421296296296</v>
      </c>
      <c r="K17" s="28">
        <f t="shared" si="1"/>
        <v>0.4527314814814812</v>
      </c>
      <c r="L17" s="35">
        <v>0.028796296296296296</v>
      </c>
      <c r="M17" s="35">
        <v>0.028796296296296296</v>
      </c>
      <c r="N17" s="35">
        <v>0.032962962962962965</v>
      </c>
      <c r="O17" s="7">
        <v>0.22126157407407407</v>
      </c>
      <c r="P17" s="7">
        <v>0.2220486111111111</v>
      </c>
      <c r="Q17" s="7">
        <v>0.22371527777777778</v>
      </c>
      <c r="R17" s="7"/>
      <c r="S17" s="7"/>
      <c r="T17" s="7"/>
      <c r="U17" s="7">
        <v>0.20993055555555554</v>
      </c>
      <c r="V17" s="7">
        <v>0.2101736111111111</v>
      </c>
      <c r="W17" s="7">
        <v>0.23766203703703703</v>
      </c>
      <c r="X17" s="7">
        <v>0.23841435185185186</v>
      </c>
      <c r="Y17" s="7">
        <v>0.241875</v>
      </c>
      <c r="Z17" s="7"/>
      <c r="AA17" s="7"/>
      <c r="AB17" s="15">
        <v>0.14961805555555555</v>
      </c>
      <c r="AC17" s="15">
        <v>0.1574537037037037</v>
      </c>
      <c r="AD17" s="15">
        <v>0.1587847222222222</v>
      </c>
      <c r="AE17" s="15">
        <v>0.24431712962962962</v>
      </c>
      <c r="AF17" s="15">
        <v>0.04384259259259259</v>
      </c>
      <c r="AG17" s="15">
        <v>0.04384259259259259</v>
      </c>
      <c r="AH17" s="15">
        <v>0.04783564814814815</v>
      </c>
      <c r="AI17" s="15"/>
      <c r="AJ17" s="15"/>
      <c r="AK17" s="15"/>
      <c r="AL17" s="15"/>
      <c r="AM17" s="15"/>
      <c r="AN17" s="15"/>
    </row>
    <row r="18" spans="1:40" ht="13.5">
      <c r="A18" s="49">
        <v>15</v>
      </c>
      <c r="B18" s="25" t="s">
        <v>0</v>
      </c>
      <c r="C18" s="26" t="s">
        <v>150</v>
      </c>
      <c r="D18" s="26" t="s">
        <v>99</v>
      </c>
      <c r="E18" s="27">
        <f t="shared" si="0"/>
        <v>0.00752314814814814</v>
      </c>
      <c r="F18" s="27">
        <f>(6-COUNT(L18,O18,U18,W18,AB18,AF18))*коэффициенты!$B$2+(6-COUNT(N18,Q18,Y18,AD18,AE18,AH18))*коэффициенты!B4</f>
        <v>0</v>
      </c>
      <c r="G18" s="27">
        <f>VLOOKUP(C18,коэффициенты!$E$2:$H$230,2,FALSE)</f>
        <v>0.08333333333333333</v>
      </c>
      <c r="H18" s="27">
        <f>VLOOKUP(C18,коэффициенты!$E$2:$H$230,3,FALSE)</f>
        <v>0</v>
      </c>
      <c r="I18" s="27">
        <f>VLOOKUP(C18,коэффициенты!$E$2:$H$230,4,FALSE)</f>
        <v>0.17708333333333331</v>
      </c>
      <c r="J18" s="27">
        <f>IF(N18&gt;0,(N18-M18)*коэффициенты!$B$7)+IF(Q18&gt;0,(Q18-P18)*коэффициенты!$B$8)+IF(T18&gt;0,(T18-S18)*коэффициенты!$B$9)+IF(Y18&gt;0,(Y18-X18)*коэффициенты!$B$11)+IF(AA18&gt;0,(AA18-Z18)*коэффициенты!$B$12)+IF(AD18&gt;0,(AD18-AC18)*коэффициенты!$B$13)+IF(AH18&gt;0,(AH18-AG18)*коэффициенты!$B$14)</f>
        <v>0.273148148148148</v>
      </c>
      <c r="K18" s="28">
        <f t="shared" si="1"/>
        <v>0.489236111111111</v>
      </c>
      <c r="L18" s="7">
        <v>0.019930555555555556</v>
      </c>
      <c r="M18" s="7">
        <v>0.019930555555555556</v>
      </c>
      <c r="N18" s="7">
        <v>0.026967592592592595</v>
      </c>
      <c r="O18" s="7">
        <v>0.2253587962962963</v>
      </c>
      <c r="P18" s="7">
        <v>0.2300810185185185</v>
      </c>
      <c r="Q18" s="7">
        <v>0.23163194444444443</v>
      </c>
      <c r="R18" s="7"/>
      <c r="S18" s="7"/>
      <c r="T18" s="7"/>
      <c r="U18" s="7">
        <v>0.21125</v>
      </c>
      <c r="V18" s="7"/>
      <c r="W18" s="7">
        <v>0.2424537037037037</v>
      </c>
      <c r="X18" s="7">
        <v>0.24319444444444446</v>
      </c>
      <c r="Y18" s="7">
        <v>0.24660879629629628</v>
      </c>
      <c r="Z18" s="7"/>
      <c r="AA18" s="7"/>
      <c r="AB18" s="15">
        <v>0.16975694444444445</v>
      </c>
      <c r="AC18" s="15">
        <v>0.1718171296296296</v>
      </c>
      <c r="AD18" s="15">
        <v>0.17278935185185185</v>
      </c>
      <c r="AE18" s="15">
        <v>0.2503472222222222</v>
      </c>
      <c r="AF18" s="15">
        <v>0.061111111111111116</v>
      </c>
      <c r="AG18" s="15">
        <v>0.061111111111111116</v>
      </c>
      <c r="AH18" s="15">
        <v>0.06388888888888888</v>
      </c>
      <c r="AI18" s="15"/>
      <c r="AJ18" s="15"/>
      <c r="AK18" s="15"/>
      <c r="AL18" s="15"/>
      <c r="AM18" s="15"/>
      <c r="AN18" s="15"/>
    </row>
    <row r="19" spans="1:40" ht="13.5">
      <c r="A19" s="49">
        <v>16</v>
      </c>
      <c r="B19" s="25" t="s">
        <v>0</v>
      </c>
      <c r="C19" s="26" t="s">
        <v>163</v>
      </c>
      <c r="D19" s="26" t="s">
        <v>104</v>
      </c>
      <c r="E19" s="27">
        <f t="shared" si="0"/>
        <v>0.007025462962962997</v>
      </c>
      <c r="F19" s="27">
        <f>(6-COUNT(L19,O19,U19,W19,AB19,AF19))*коэффициенты!$B$2+(6-COUNT(N19,Q19,Y19,AD19,AE19,AH19))*коэффициенты!B20</f>
        <v>0</v>
      </c>
      <c r="G19" s="27">
        <f>VLOOKUP(C19,коэффициенты!$E$2:$H$230,2,FALSE)</f>
        <v>0</v>
      </c>
      <c r="H19" s="27">
        <f>VLOOKUP(C19,коэффициенты!$E$2:$H$230,3,FALSE)</f>
        <v>0.013888888888888888</v>
      </c>
      <c r="I19" s="27">
        <f>VLOOKUP(C19,коэффициенты!$E$2:$H$230,4,FALSE)</f>
        <v>0.13194444444444442</v>
      </c>
      <c r="J19" s="27">
        <f>IF(N19&gt;0,(N19-M19)*коэффициенты!$B$7)+IF(Q19&gt;0,(Q19-P19)*коэффициенты!$B$8)+IF(T19&gt;0,(T19-S19)*коэффициенты!$B$9)+IF(Y19&gt;0,(Y19-X19)*коэффициенты!$B$11)+IF(AA19&gt;0,(AA19-Z19)*коэффициенты!$B$12)+IF(AD19&gt;0,(AD19-AC19)*коэффициенты!$B$13)+IF(AH19&gt;0,(AH19-AG19)*коэффициенты!$B$14)</f>
        <v>0.24456018518518516</v>
      </c>
      <c r="K19" s="28">
        <f t="shared" si="1"/>
        <v>0.5163541666666667</v>
      </c>
      <c r="L19" s="7">
        <v>0.0619212962962963</v>
      </c>
      <c r="M19" s="7">
        <v>0.0619212962962963</v>
      </c>
      <c r="N19" s="7">
        <v>0.06688657407407407</v>
      </c>
      <c r="O19" s="7">
        <v>0.2807175925925926</v>
      </c>
      <c r="P19" s="7">
        <v>0.2824305555555556</v>
      </c>
      <c r="Q19" s="7">
        <v>0.2841898148148148</v>
      </c>
      <c r="R19" s="7"/>
      <c r="S19" s="7"/>
      <c r="T19" s="7"/>
      <c r="U19" s="7">
        <v>0.2676041666666667</v>
      </c>
      <c r="V19" s="7">
        <v>0.2678009259259259</v>
      </c>
      <c r="W19" s="7">
        <v>0.3059375</v>
      </c>
      <c r="X19" s="7">
        <v>0.3068634259259259</v>
      </c>
      <c r="Y19" s="7">
        <v>0.3090509259259259</v>
      </c>
      <c r="Z19" s="7"/>
      <c r="AA19" s="7"/>
      <c r="AB19" s="15">
        <v>0.2056134259259259</v>
      </c>
      <c r="AC19" s="15">
        <v>0.21</v>
      </c>
      <c r="AD19" s="15">
        <v>0.21104166666666668</v>
      </c>
      <c r="AE19" s="15">
        <v>0.3134837962962963</v>
      </c>
      <c r="AF19" s="15">
        <v>0.08733796296296296</v>
      </c>
      <c r="AG19" s="15">
        <v>0.08733796296296296</v>
      </c>
      <c r="AH19" s="15">
        <v>0.09114583333333333</v>
      </c>
      <c r="AI19" s="15"/>
      <c r="AJ19" s="15"/>
      <c r="AK19" s="15"/>
      <c r="AL19" s="15"/>
      <c r="AM19" s="15"/>
      <c r="AN19" s="15"/>
    </row>
    <row r="20" spans="1:49" ht="13.5">
      <c r="A20" s="49">
        <v>17</v>
      </c>
      <c r="B20" s="25" t="s">
        <v>0</v>
      </c>
      <c r="C20" s="26" t="s">
        <v>166</v>
      </c>
      <c r="D20" s="26" t="s">
        <v>97</v>
      </c>
      <c r="E20" s="27">
        <f t="shared" si="0"/>
        <v>0.012175925925925903</v>
      </c>
      <c r="F20" s="27">
        <f>(6-COUNT(L20,O20,U20,W20,AB20,AF20))*коэффициенты!$B$2+(6-COUNT(N20,Q20,Y20,AD20,AE20,AH20))*коэффициенты!B13</f>
        <v>0</v>
      </c>
      <c r="G20" s="27">
        <f>VLOOKUP(C20,коэффициенты!$E$2:$H$230,2,FALSE)</f>
        <v>0</v>
      </c>
      <c r="H20" s="27">
        <f>VLOOKUP(C20,коэффициенты!$E$2:$H$230,3,FALSE)</f>
        <v>0</v>
      </c>
      <c r="I20" s="27">
        <f>VLOOKUP(C20,коэффициенты!$E$2:$H$230,4,FALSE)</f>
        <v>0.20833333333333331</v>
      </c>
      <c r="J20" s="27">
        <f>IF(N20&gt;0,(N20-M20)*коэффициенты!$B$7)+IF(Q20&gt;0,(Q20-P20)*коэффициенты!$B$8)+IF(T20&gt;0,(T20-S20)*коэффициенты!$B$9)+IF(Y20&gt;0,(Y20-X20)*коэффициенты!$B$11)+IF(AA20&gt;0,(AA20-Z20)*коэффициенты!$B$12)+IF(AD20&gt;0,(AD20-AC20)*коэффициенты!$B$13)+IF(AH20&gt;0,(AH20-AG20)*коэффициенты!$B$14)</f>
        <v>0.46319444444444446</v>
      </c>
      <c r="K20" s="28">
        <f t="shared" si="1"/>
        <v>0.5468402777777779</v>
      </c>
      <c r="L20" s="7">
        <v>0.027650462962962963</v>
      </c>
      <c r="M20" s="7">
        <v>0.027650462962962963</v>
      </c>
      <c r="N20" s="7">
        <v>0.0359375</v>
      </c>
      <c r="O20" s="7">
        <v>0.19658564814814816</v>
      </c>
      <c r="P20" s="7">
        <v>0.2017013888888889</v>
      </c>
      <c r="Q20" s="7">
        <v>0.2033449074074074</v>
      </c>
      <c r="R20" s="7"/>
      <c r="S20" s="7"/>
      <c r="T20" s="7"/>
      <c r="U20" s="7">
        <v>0.18660879629629631</v>
      </c>
      <c r="V20" s="7"/>
      <c r="W20" s="7">
        <v>0.2125</v>
      </c>
      <c r="X20" s="7">
        <v>0.21635416666666665</v>
      </c>
      <c r="Y20" s="7">
        <v>0.21965277777777778</v>
      </c>
      <c r="Z20" s="7"/>
      <c r="AA20" s="7"/>
      <c r="AB20" s="15">
        <v>0.12287037037037037</v>
      </c>
      <c r="AC20" s="15">
        <v>0.1260763888888889</v>
      </c>
      <c r="AD20" s="15">
        <v>0.12733796296296296</v>
      </c>
      <c r="AE20" s="15">
        <v>0.22269675925925925</v>
      </c>
      <c r="AF20" s="15">
        <v>0.06149305555555556</v>
      </c>
      <c r="AG20" s="15">
        <v>0.06149305555555556</v>
      </c>
      <c r="AH20" s="15">
        <v>0.07222222222222223</v>
      </c>
      <c r="AI20" s="15"/>
      <c r="AJ20" s="15"/>
      <c r="AK20" s="15"/>
      <c r="AL20" s="15"/>
      <c r="AM20" s="15"/>
      <c r="AN20" s="15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0" ht="13.5">
      <c r="A21" s="34">
        <v>18</v>
      </c>
      <c r="B21" s="25" t="s">
        <v>0</v>
      </c>
      <c r="C21" s="26" t="s">
        <v>225</v>
      </c>
      <c r="D21" s="26" t="s">
        <v>93</v>
      </c>
      <c r="E21" s="27">
        <f t="shared" si="0"/>
        <v>0.016608796296296302</v>
      </c>
      <c r="F21" s="27">
        <f>(6-COUNT(L21,O21,U21,W21,AB21,AF21))*коэффициенты!$B$2+(6-COUNT(N21,Q21,Y21,AD21,AE21,AH21))*коэффициенты!B9</f>
        <v>0</v>
      </c>
      <c r="G21" s="27">
        <f>VLOOKUP(C21,коэффициенты!$E$2:$H$230,2,FALSE)</f>
        <v>0.3333333333333333</v>
      </c>
      <c r="H21" s="27">
        <f>VLOOKUP(C21,коэффициенты!$E$2:$H$230,3,FALSE)</f>
        <v>0</v>
      </c>
      <c r="I21" s="27">
        <f>VLOOKUP(C21,коэффициенты!$E$2:$H$230,4,FALSE)</f>
        <v>0.18124999999999997</v>
      </c>
      <c r="J21" s="27">
        <f>IF(N21&gt;0,(N21-M21)*коэффициенты!$B$7)+IF(Q21&gt;0,(Q21-P21)*коэффициенты!$B$8)+IF(T21&gt;0,(T21-S21)*коэффициенты!$B$9)+IF(Y21&gt;0,(Y21-X21)*коэффициенты!$B$11)+IF(AA21&gt;0,(AA21-Z21)*коэффициенты!$B$12)+IF(AD21&gt;0,(AD21-AC21)*коэффициенты!$B$13)+IF(AH21&gt;0,(AH21-AG21)*коэффициенты!$B$14)</f>
        <v>0.25607638888888906</v>
      </c>
      <c r="K21" s="28">
        <f t="shared" si="1"/>
        <v>0.6694560185185188</v>
      </c>
      <c r="L21" s="7">
        <v>0.0697337962962963</v>
      </c>
      <c r="M21" s="7">
        <v>0.0697337962962963</v>
      </c>
      <c r="N21" s="7">
        <v>0.07421296296296297</v>
      </c>
      <c r="O21" s="7">
        <v>0.19268518518518518</v>
      </c>
      <c r="P21" s="7">
        <v>0.19696759259259258</v>
      </c>
      <c r="Q21" s="7">
        <v>0.1983912037037037</v>
      </c>
      <c r="R21" s="7"/>
      <c r="S21" s="7"/>
      <c r="T21" s="7"/>
      <c r="U21" s="7">
        <v>0.18618055555555557</v>
      </c>
      <c r="V21" s="7"/>
      <c r="W21" s="7">
        <v>0.20712962962962964</v>
      </c>
      <c r="X21" s="7">
        <v>0.20842592592592593</v>
      </c>
      <c r="Y21" s="7">
        <v>0.2126851851851852</v>
      </c>
      <c r="Z21" s="7"/>
      <c r="AA21" s="7"/>
      <c r="AB21" s="15">
        <v>0.1400810185185185</v>
      </c>
      <c r="AC21" s="15">
        <v>0.1511111111111111</v>
      </c>
      <c r="AD21" s="15">
        <v>0.1526273148148148</v>
      </c>
      <c r="AE21" s="15">
        <v>0.21524305555555556</v>
      </c>
      <c r="AF21" s="15">
        <v>0.04994212962962963</v>
      </c>
      <c r="AG21" s="15">
        <v>0.04994212962962963</v>
      </c>
      <c r="AH21" s="15">
        <v>0.05355324074074074</v>
      </c>
      <c r="AI21" s="15"/>
      <c r="AJ21" s="15"/>
      <c r="AK21" s="15"/>
      <c r="AL21" s="15"/>
      <c r="AM21" s="15"/>
      <c r="AN21" s="15"/>
    </row>
    <row r="22" spans="1:40" ht="13.5">
      <c r="A22" s="46" t="s">
        <v>340</v>
      </c>
      <c r="B22" s="25" t="s">
        <v>0</v>
      </c>
      <c r="C22" s="26" t="s">
        <v>143</v>
      </c>
      <c r="D22" s="26" t="s">
        <v>105</v>
      </c>
      <c r="E22" s="27">
        <f t="shared" si="0"/>
        <v>0.004386574074074057</v>
      </c>
      <c r="F22" s="27">
        <f>(6-COUNT(L22,O22,U22,W22,AB22,AF22))*коэффициенты!$B$2+(6-COUNT(N22,Q22,Y22,AD22,AE22,AH22))*коэффициенты!B21</f>
        <v>0.16666666666666666</v>
      </c>
      <c r="G22" s="27">
        <f>VLOOKUP(C22,коэффициенты!$E$2:$H$230,2,FALSE)</f>
        <v>0.5</v>
      </c>
      <c r="H22" s="27">
        <f>VLOOKUP(C22,коэффициенты!$E$2:$H$230,3,FALSE)</f>
        <v>0</v>
      </c>
      <c r="I22" s="27">
        <f>VLOOKUP(C22,коэффициенты!$E$2:$H$230,4,FALSE)</f>
        <v>0.09305555555555556</v>
      </c>
      <c r="J22" s="27">
        <f>IF(N22&gt;0,(N22-M22)*коэффициенты!$B$7)+IF(Q22&gt;0,(Q22-P22)*коэффициенты!$B$8)+IF(T22&gt;0,(T22-S22)*коэффициенты!$B$9)+IF(Y22&gt;0,(Y22-X22)*коэффициенты!$B$11)+IF(AA22&gt;0,(AA22-Z22)*коэффициенты!$B$12)+IF(AD22&gt;0,(AD22-AC22)*коэффициенты!$B$13)+IF(AH22&gt;0,(AH22-AG22)*коэффициенты!$B$14)</f>
        <v>0.28136574074073994</v>
      </c>
      <c r="K22" s="28">
        <f t="shared" si="1"/>
        <v>1.2873842592592584</v>
      </c>
      <c r="L22" s="7">
        <v>0.18746527777777777</v>
      </c>
      <c r="M22" s="7">
        <v>0.18746527777777777</v>
      </c>
      <c r="N22" s="7">
        <v>0.19153935185185186</v>
      </c>
      <c r="O22" s="7"/>
      <c r="P22" s="7"/>
      <c r="Q22" s="7"/>
      <c r="R22" s="7"/>
      <c r="S22" s="7"/>
      <c r="T22" s="7"/>
      <c r="U22" s="7"/>
      <c r="V22" s="7"/>
      <c r="W22" s="7">
        <v>0.35077546296296297</v>
      </c>
      <c r="X22" s="7">
        <v>0.3512268518518518</v>
      </c>
      <c r="Y22" s="7">
        <v>0.354224537037037</v>
      </c>
      <c r="Z22" s="7"/>
      <c r="AA22" s="7"/>
      <c r="AB22" s="15">
        <v>0.30733796296296295</v>
      </c>
      <c r="AC22" s="15">
        <v>0.31127314814814816</v>
      </c>
      <c r="AD22" s="15">
        <v>0.3122337962962963</v>
      </c>
      <c r="AE22" s="15">
        <v>0.3590277777777778</v>
      </c>
      <c r="AF22" s="15">
        <v>0.15106481481481482</v>
      </c>
      <c r="AG22" s="15">
        <v>0.15106481481481482</v>
      </c>
      <c r="AH22" s="15">
        <v>0.15859953703703702</v>
      </c>
      <c r="AI22" s="15"/>
      <c r="AJ22" s="15"/>
      <c r="AK22" s="15"/>
      <c r="AL22" s="15"/>
      <c r="AM22" s="15"/>
      <c r="AN22" s="15"/>
    </row>
  </sheetData>
  <mergeCells count="9">
    <mergeCell ref="A1:K2"/>
    <mergeCell ref="AF1:AH1"/>
    <mergeCell ref="Z1:AA1"/>
    <mergeCell ref="L1:N1"/>
    <mergeCell ref="O1:Q1"/>
    <mergeCell ref="R1:T1"/>
    <mergeCell ref="U1:V1"/>
    <mergeCell ref="W1:Y1"/>
    <mergeCell ref="AB1:AD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W86"/>
  <sheetViews>
    <sheetView tabSelected="1" view="pageBreakPreview" zoomScaleSheetLayoutView="100" workbookViewId="0" topLeftCell="A1">
      <pane xSplit="11" ySplit="3" topLeftCell="L71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A4" sqref="A4:IV85"/>
    </sheetView>
  </sheetViews>
  <sheetFormatPr defaultColWidth="9.00390625" defaultRowHeight="12.75"/>
  <cols>
    <col min="1" max="1" width="13.50390625" style="1" customWidth="1"/>
    <col min="2" max="2" width="3.875" style="1" hidden="1" customWidth="1"/>
    <col min="3" max="3" width="5.00390625" style="3" customWidth="1"/>
    <col min="4" max="4" width="11.00390625" style="3" bestFit="1" customWidth="1"/>
    <col min="5" max="5" width="9.00390625" style="3" bestFit="1" customWidth="1"/>
    <col min="6" max="6" width="10.125" style="3" bestFit="1" customWidth="1"/>
    <col min="7" max="8" width="10.50390625" style="3" bestFit="1" customWidth="1"/>
    <col min="9" max="9" width="9.625" style="3" bestFit="1" customWidth="1"/>
    <col min="10" max="10" width="12.375" style="3" customWidth="1"/>
    <col min="11" max="11" width="10.125" style="2" bestFit="1" customWidth="1"/>
    <col min="12" max="24" width="10.50390625" style="3" customWidth="1"/>
    <col min="25" max="27" width="10.50390625" style="1" customWidth="1"/>
    <col min="28" max="40" width="10.50390625" style="11" customWidth="1"/>
    <col min="41" max="49" width="12.50390625" style="11" customWidth="1"/>
    <col min="50" max="16384" width="12.50390625" style="1" customWidth="1"/>
  </cols>
  <sheetData>
    <row r="1" spans="1:40" ht="13.5" customHeight="1">
      <c r="A1" s="55" t="s">
        <v>335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65" t="s">
        <v>239</v>
      </c>
      <c r="M1" s="65"/>
      <c r="N1" s="65"/>
      <c r="O1" s="61" t="s">
        <v>325</v>
      </c>
      <c r="P1" s="62"/>
      <c r="Q1" s="62"/>
      <c r="R1" s="66" t="s">
        <v>333</v>
      </c>
      <c r="S1" s="67"/>
      <c r="T1" s="67"/>
      <c r="U1" s="65" t="s">
        <v>334</v>
      </c>
      <c r="V1" s="65"/>
      <c r="W1" s="61" t="s">
        <v>240</v>
      </c>
      <c r="X1" s="62"/>
      <c r="Y1" s="62"/>
      <c r="Z1" s="63" t="s">
        <v>241</v>
      </c>
      <c r="AA1" s="64"/>
      <c r="AB1" s="68" t="s">
        <v>244</v>
      </c>
      <c r="AC1" s="69"/>
      <c r="AD1" s="69"/>
      <c r="AE1" s="29" t="s">
        <v>242</v>
      </c>
      <c r="AF1" s="61" t="s">
        <v>245</v>
      </c>
      <c r="AG1" s="62"/>
      <c r="AH1" s="62"/>
      <c r="AI1" s="10"/>
      <c r="AJ1" s="10"/>
      <c r="AK1" s="10"/>
      <c r="AL1" s="10"/>
      <c r="AM1" s="10"/>
      <c r="AN1" s="10"/>
    </row>
    <row r="2" spans="1:49" s="22" customFormat="1" ht="60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  <c r="L2" s="8" t="s">
        <v>109</v>
      </c>
      <c r="M2" s="8" t="s">
        <v>139</v>
      </c>
      <c r="N2" s="8" t="s">
        <v>110</v>
      </c>
      <c r="O2" s="8" t="s">
        <v>109</v>
      </c>
      <c r="P2" s="8" t="s">
        <v>139</v>
      </c>
      <c r="Q2" s="8" t="s">
        <v>110</v>
      </c>
      <c r="R2" s="8" t="s">
        <v>109</v>
      </c>
      <c r="S2" s="8" t="s">
        <v>139</v>
      </c>
      <c r="T2" s="8" t="s">
        <v>110</v>
      </c>
      <c r="U2" s="8" t="s">
        <v>247</v>
      </c>
      <c r="V2" s="8" t="s">
        <v>147</v>
      </c>
      <c r="W2" s="8" t="s">
        <v>109</v>
      </c>
      <c r="X2" s="8" t="s">
        <v>139</v>
      </c>
      <c r="Y2" s="8" t="s">
        <v>110</v>
      </c>
      <c r="Z2" s="8" t="s">
        <v>247</v>
      </c>
      <c r="AA2" s="8" t="s">
        <v>147</v>
      </c>
      <c r="AB2" s="8" t="s">
        <v>109</v>
      </c>
      <c r="AC2" s="8" t="s">
        <v>139</v>
      </c>
      <c r="AD2" s="8" t="s">
        <v>110</v>
      </c>
      <c r="AE2" s="8" t="s">
        <v>243</v>
      </c>
      <c r="AF2" s="8" t="s">
        <v>109</v>
      </c>
      <c r="AG2" s="8" t="s">
        <v>139</v>
      </c>
      <c r="AH2" s="8" t="s">
        <v>110</v>
      </c>
      <c r="AI2" s="20"/>
      <c r="AJ2" s="20"/>
      <c r="AK2" s="20"/>
      <c r="AL2" s="20"/>
      <c r="AM2" s="20"/>
      <c r="AN2" s="20"/>
      <c r="AO2" s="21"/>
      <c r="AP2" s="21"/>
      <c r="AQ2" s="21"/>
      <c r="AR2" s="21"/>
      <c r="AS2" s="21"/>
      <c r="AT2" s="21"/>
      <c r="AU2" s="21"/>
      <c r="AV2" s="21"/>
      <c r="AW2" s="21"/>
    </row>
    <row r="3" spans="1:49" s="3" customFormat="1" ht="13.5">
      <c r="A3" s="17" t="s">
        <v>327</v>
      </c>
      <c r="B3" s="17" t="s">
        <v>107</v>
      </c>
      <c r="C3" s="17" t="s">
        <v>106</v>
      </c>
      <c r="D3" s="18" t="s">
        <v>137</v>
      </c>
      <c r="E3" s="6" t="s">
        <v>111</v>
      </c>
      <c r="F3" s="18" t="s">
        <v>246</v>
      </c>
      <c r="G3" s="18" t="s">
        <v>328</v>
      </c>
      <c r="H3" s="18" t="s">
        <v>329</v>
      </c>
      <c r="I3" s="18" t="s">
        <v>326</v>
      </c>
      <c r="J3" s="6" t="s">
        <v>330</v>
      </c>
      <c r="K3" s="6" t="s">
        <v>138</v>
      </c>
      <c r="L3" s="19">
        <v>101</v>
      </c>
      <c r="M3" s="19">
        <v>101</v>
      </c>
      <c r="N3" s="19">
        <v>201</v>
      </c>
      <c r="O3" s="5">
        <v>107</v>
      </c>
      <c r="P3" s="5">
        <v>107</v>
      </c>
      <c r="Q3" s="5">
        <v>207</v>
      </c>
      <c r="R3" s="5">
        <v>113</v>
      </c>
      <c r="S3" s="5">
        <v>113</v>
      </c>
      <c r="T3" s="5">
        <v>213</v>
      </c>
      <c r="U3" s="19">
        <v>108</v>
      </c>
      <c r="V3" s="19">
        <v>108</v>
      </c>
      <c r="W3" s="5">
        <v>166</v>
      </c>
      <c r="X3" s="5">
        <v>166</v>
      </c>
      <c r="Y3" s="5">
        <v>10</v>
      </c>
      <c r="Z3" s="5">
        <v>125</v>
      </c>
      <c r="AA3" s="9">
        <v>125</v>
      </c>
      <c r="AB3" s="5">
        <v>116</v>
      </c>
      <c r="AC3" s="5">
        <v>116</v>
      </c>
      <c r="AD3" s="5">
        <v>216</v>
      </c>
      <c r="AE3" s="5">
        <v>106</v>
      </c>
      <c r="AF3" s="5">
        <v>121</v>
      </c>
      <c r="AG3" s="5">
        <v>121</v>
      </c>
      <c r="AH3" s="5">
        <v>221</v>
      </c>
      <c r="AI3" s="13"/>
      <c r="AJ3" s="12"/>
      <c r="AK3" s="13"/>
      <c r="AL3" s="12"/>
      <c r="AM3" s="13"/>
      <c r="AN3" s="12"/>
      <c r="AO3" s="14"/>
      <c r="AP3" s="14"/>
      <c r="AQ3" s="14"/>
      <c r="AR3" s="14"/>
      <c r="AS3" s="14"/>
      <c r="AT3" s="14"/>
      <c r="AU3" s="14"/>
      <c r="AV3" s="14"/>
      <c r="AW3" s="14"/>
    </row>
    <row r="4" spans="1:40" ht="13.5">
      <c r="A4" s="46">
        <v>1</v>
      </c>
      <c r="B4" s="25" t="s">
        <v>0</v>
      </c>
      <c r="C4" s="26" t="s">
        <v>287</v>
      </c>
      <c r="D4" s="26" t="s">
        <v>2</v>
      </c>
      <c r="E4" s="27">
        <f>M4-L4+P4-O4+S4-R4+X4-W4+AC4-AB4+AG4-AF4</f>
        <v>0.026828703703703688</v>
      </c>
      <c r="F4" s="27">
        <f>(8-COUNT(L4,O4,R4,U4,W4,Z4,AB4,AF4))*коэффициенты!$B$2</f>
        <v>0</v>
      </c>
      <c r="G4" s="27">
        <f>VLOOKUP(C4,коэффициенты!$E$2:$H$230,2,FALSE)</f>
        <v>0</v>
      </c>
      <c r="H4" s="27">
        <f>VLOOKUP(C4,коэффициенты!$E$2:$H$230,3,FALSE)</f>
        <v>0.006944444444444444</v>
      </c>
      <c r="I4" s="27">
        <f>VLOOKUP(C4,коэффициенты!$E$2:$H$230,4,FALSE)</f>
        <v>0.18680555555555553</v>
      </c>
      <c r="J4" s="27">
        <f>IF(N4&gt;0,(N4-M4)*коэффициенты!$B$7)+IF(Q4&gt;0,(Q4-P4)*коэффициенты!$B$8)+IF(T4&gt;0,(T4-S4)*коэффициенты!$B$9)+IF(Y4&gt;0,(Y4-X4)*коэффициенты!$B$11)+IF(AA4&gt;0,(AA4-Z4)*коэффициенты!$B$12)+IF(AD4&gt;0,(AD4-AC4)*коэффициенты!$B$13)+IF(AH4&gt;0,(AH4-AG4)*коэффициенты!$B$14)</f>
        <v>0.16287037037037067</v>
      </c>
      <c r="K4" s="28">
        <f>D4-E4+F4+G4+H4-I4+J4</f>
        <v>0.19315972222222255</v>
      </c>
      <c r="L4" s="7">
        <v>0.22528935185185184</v>
      </c>
      <c r="M4" s="7">
        <v>0.22528935185185184</v>
      </c>
      <c r="N4" s="7">
        <v>0.2266898148148148</v>
      </c>
      <c r="O4" s="7">
        <v>0.03283564814814815</v>
      </c>
      <c r="P4" s="7">
        <v>0.04221064814814815</v>
      </c>
      <c r="Q4" s="7">
        <v>0.04332175925925926</v>
      </c>
      <c r="R4" s="7">
        <v>0.10519675925925925</v>
      </c>
      <c r="S4" s="7">
        <v>0.11163194444444445</v>
      </c>
      <c r="T4" s="7">
        <v>0.11274305555555557</v>
      </c>
      <c r="U4" s="7">
        <v>0.04891203703703704</v>
      </c>
      <c r="V4" s="7"/>
      <c r="W4" s="7">
        <v>0.0583912037037037</v>
      </c>
      <c r="X4" s="7">
        <v>0.0606712962962963</v>
      </c>
      <c r="Y4" s="7">
        <v>0.06298611111111112</v>
      </c>
      <c r="Z4" s="7">
        <v>0.12553240740740743</v>
      </c>
      <c r="AA4" s="7">
        <v>0.1352199074074074</v>
      </c>
      <c r="AB4" s="15">
        <v>0.16351851851851854</v>
      </c>
      <c r="AC4" s="15">
        <v>0.17225694444444442</v>
      </c>
      <c r="AD4" s="15">
        <v>0.17265046296296296</v>
      </c>
      <c r="AE4" s="15">
        <v>0.0646875</v>
      </c>
      <c r="AF4" s="15">
        <v>0.20778935185185185</v>
      </c>
      <c r="AG4" s="15">
        <v>0.20778935185185185</v>
      </c>
      <c r="AH4" s="15">
        <v>0.20943287037037037</v>
      </c>
      <c r="AI4" s="15"/>
      <c r="AJ4" s="15"/>
      <c r="AK4" s="15"/>
      <c r="AL4" s="15"/>
      <c r="AM4" s="15"/>
      <c r="AN4" s="15"/>
    </row>
    <row r="5" spans="1:40" ht="13.5">
      <c r="A5" s="46">
        <v>2</v>
      </c>
      <c r="B5" s="25" t="s">
        <v>0</v>
      </c>
      <c r="C5" s="26" t="s">
        <v>124</v>
      </c>
      <c r="D5" s="26" t="s">
        <v>3</v>
      </c>
      <c r="E5" s="27">
        <f>M5-L5+P5-O5+S5-R5+X5-W5+AC5-AB5+AG5-AF5</f>
        <v>0.007719907407407439</v>
      </c>
      <c r="F5" s="27">
        <f>(8-COUNT(L5,O5,R5,U5,W5,Z5,AB5,AF5))*коэффициенты!$B$2</f>
        <v>0</v>
      </c>
      <c r="G5" s="27">
        <f>VLOOKUP(C5,коэффициенты!$E$2:$H$230,2,FALSE)</f>
        <v>0</v>
      </c>
      <c r="H5" s="27">
        <f>VLOOKUP(C5,коэффициенты!$E$2:$H$230,3,FALSE)</f>
        <v>0</v>
      </c>
      <c r="I5" s="27">
        <f>VLOOKUP(C5,коэффициенты!$E$2:$H$230,4,FALSE)</f>
        <v>0.20833333333333331</v>
      </c>
      <c r="J5" s="27">
        <f>IF(N5&gt;0,(N5-M5)*коэффициенты!$B$7)+IF(Q5&gt;0,(Q5-P5)*коэффициенты!$B$8)+IF(T5&gt;0,(T5-S5)*коэффициенты!$B$9)+IF(Y5&gt;0,(Y5-X5)*коэффициенты!$B$11)+IF(AA5&gt;0,(AA5-Z5)*коэффициенты!$B$12)+IF(AD5&gt;0,(AD5-AC5)*коэффициенты!$B$13)+IF(AH5&gt;0,(AH5-AG5)*коэффициенты!$B$14)</f>
        <v>0.1741782407407401</v>
      </c>
      <c r="K5" s="28">
        <f>D5-E5+F5+G5+H5-I5+J5</f>
        <v>0.19785879629629563</v>
      </c>
      <c r="L5" s="7">
        <v>0.22568287037037038</v>
      </c>
      <c r="M5" s="7">
        <v>0.22807870370370373</v>
      </c>
      <c r="N5" s="7">
        <v>0.22971064814814815</v>
      </c>
      <c r="O5" s="7">
        <v>0.038831018518518515</v>
      </c>
      <c r="P5" s="7">
        <v>0.038831018518518515</v>
      </c>
      <c r="Q5" s="7">
        <v>0.03995370370370371</v>
      </c>
      <c r="R5" s="7">
        <v>0.11677083333333334</v>
      </c>
      <c r="S5" s="7">
        <v>0.11819444444444445</v>
      </c>
      <c r="T5" s="7">
        <v>0.11957175925925927</v>
      </c>
      <c r="U5" s="7">
        <v>0.0606712962962963</v>
      </c>
      <c r="V5" s="7"/>
      <c r="W5" s="7">
        <v>0.07548611111111111</v>
      </c>
      <c r="X5" s="7">
        <v>0.07619212962962964</v>
      </c>
      <c r="Y5" s="7">
        <v>0.07762731481481482</v>
      </c>
      <c r="Z5" s="7">
        <v>0.13511574074074076</v>
      </c>
      <c r="AA5" s="7">
        <v>0.1459027777777778</v>
      </c>
      <c r="AB5" s="15">
        <v>0.17429398148148148</v>
      </c>
      <c r="AC5" s="15">
        <v>0.17748842592592592</v>
      </c>
      <c r="AD5" s="15">
        <v>0.17806712962962964</v>
      </c>
      <c r="AE5" s="15">
        <v>0.07346064814814814</v>
      </c>
      <c r="AF5" s="15">
        <v>0.21709490740740742</v>
      </c>
      <c r="AG5" s="15">
        <v>0.21709490740740742</v>
      </c>
      <c r="AH5" s="15">
        <v>0.21891203703703702</v>
      </c>
      <c r="AI5" s="15"/>
      <c r="AJ5" s="15"/>
      <c r="AK5" s="15"/>
      <c r="AL5" s="15"/>
      <c r="AM5" s="15"/>
      <c r="AN5" s="15"/>
    </row>
    <row r="6" spans="1:40" ht="13.5">
      <c r="A6" s="46">
        <v>3</v>
      </c>
      <c r="B6" s="25" t="s">
        <v>0</v>
      </c>
      <c r="C6" s="26" t="s">
        <v>271</v>
      </c>
      <c r="D6" s="26" t="s">
        <v>5</v>
      </c>
      <c r="E6" s="27">
        <f>M6-L6+P6-O6+S6-R6+X6-W6+AC6-AB6+AG6-AF6</f>
        <v>0.02675925925925915</v>
      </c>
      <c r="F6" s="27">
        <f>(8-COUNT(L6,O6,R6,U6,W6,Z6,AB6,AF6))*коэффициенты!$B$2</f>
        <v>0</v>
      </c>
      <c r="G6" s="27">
        <f>VLOOKUP(C6,коэффициенты!$E$2:$H$230,2,FALSE)</f>
        <v>0</v>
      </c>
      <c r="H6" s="27">
        <f>VLOOKUP(C6,коэффициенты!$E$2:$H$230,3,FALSE)</f>
        <v>0</v>
      </c>
      <c r="I6" s="27">
        <f>VLOOKUP(C6,коэффициенты!$E$2:$H$230,4,FALSE)</f>
        <v>0.19097222222222218</v>
      </c>
      <c r="J6" s="27">
        <f>IF(N6&gt;0,(N6-M6)*коэффициенты!$B$7)+IF(Q6&gt;0,(Q6-P6)*коэффициенты!$B$8)+IF(T6&gt;0,(T6-S6)*коэффициенты!$B$9)+IF(Y6&gt;0,(Y6-X6)*коэффициенты!$B$11)+IF(AA6&gt;0,(AA6-Z6)*коэффициенты!$B$12)+IF(AD6&gt;0,(AD6-AC6)*коэффициенты!$B$13)+IF(AH6&gt;0,(AH6-AG6)*коэффициенты!$B$14)</f>
        <v>0.1703472222222226</v>
      </c>
      <c r="K6" s="28">
        <f>D6-E6+F6+G6+H6-I6+J6</f>
        <v>0.20439814814814863</v>
      </c>
      <c r="L6" s="7">
        <v>0.24068287037037037</v>
      </c>
      <c r="M6" s="7">
        <v>0.24068287037037037</v>
      </c>
      <c r="N6" s="7">
        <v>0.2423611111111111</v>
      </c>
      <c r="O6" s="7">
        <v>0.05831018518518519</v>
      </c>
      <c r="P6" s="7">
        <v>0.06934027777777778</v>
      </c>
      <c r="Q6" s="7">
        <v>0.07061342592592591</v>
      </c>
      <c r="R6" s="7">
        <v>0.11771990740740741</v>
      </c>
      <c r="S6" s="7">
        <v>0.11917824074074074</v>
      </c>
      <c r="T6" s="7">
        <v>0.12012731481481481</v>
      </c>
      <c r="U6" s="7">
        <v>0.07663194444444445</v>
      </c>
      <c r="V6" s="7"/>
      <c r="W6" s="7">
        <v>0.04327546296296297</v>
      </c>
      <c r="X6" s="7">
        <v>0.049039351851851855</v>
      </c>
      <c r="Y6" s="7">
        <v>0.05026620370370371</v>
      </c>
      <c r="Z6" s="7">
        <v>0.14340277777777777</v>
      </c>
      <c r="AA6" s="7">
        <v>0.15625</v>
      </c>
      <c r="AB6" s="15">
        <v>0.18240740740740743</v>
      </c>
      <c r="AC6" s="15">
        <v>0.19091435185185182</v>
      </c>
      <c r="AD6" s="15">
        <v>0.19141203703703705</v>
      </c>
      <c r="AE6" s="15">
        <v>0.042164351851851856</v>
      </c>
      <c r="AF6" s="15">
        <v>0.22491898148148148</v>
      </c>
      <c r="AG6" s="15">
        <v>0.22491898148148148</v>
      </c>
      <c r="AH6" s="15">
        <v>0.22645833333333332</v>
      </c>
      <c r="AI6" s="15"/>
      <c r="AJ6" s="15"/>
      <c r="AK6" s="15"/>
      <c r="AL6" s="15"/>
      <c r="AM6" s="15"/>
      <c r="AN6" s="15"/>
    </row>
    <row r="7" spans="1:49" s="3" customFormat="1" ht="13.5">
      <c r="A7" s="49">
        <v>4</v>
      </c>
      <c r="B7" s="25" t="s">
        <v>0</v>
      </c>
      <c r="C7" s="26" t="s">
        <v>253</v>
      </c>
      <c r="D7" s="26" t="s">
        <v>6</v>
      </c>
      <c r="E7" s="27">
        <f>M7-L7+P7-O7+S7-R7+X7-W7+AC7-AB7+AG7-AF7</f>
        <v>0.010694444444444479</v>
      </c>
      <c r="F7" s="27">
        <f>(8-COUNT(L7,O7,R7,U7,W7,Z7,AB7,AF7))*коэффициенты!$B$2</f>
        <v>0</v>
      </c>
      <c r="G7" s="27">
        <f>VLOOKUP(C7,коэффициенты!$E$2:$H$230,2,FALSE)</f>
        <v>0</v>
      </c>
      <c r="H7" s="27">
        <f>VLOOKUP(C7,коэффициенты!$E$2:$H$230,3,FALSE)</f>
        <v>0</v>
      </c>
      <c r="I7" s="27">
        <f>VLOOKUP(C7,коэффициенты!$E$2:$H$230,4,FALSE)</f>
        <v>0.18749999999999997</v>
      </c>
      <c r="J7" s="27">
        <f>IF(N7&gt;0,(N7-M7)*коэффициенты!$B$7)+IF(Q7&gt;0,(Q7-P7)*коэффициенты!$B$8)+IF(T7&gt;0,(T7-S7)*коэффициенты!$B$9)+IF(Y7&gt;0,(Y7-X7)*коэффициенты!$B$11)+IF(AA7&gt;0,(AA7-Z7)*коэффициенты!$B$12)+IF(AD7&gt;0,(AD7-AC7)*коэффициенты!$B$13)+IF(AH7&gt;0,(AH7-AG7)*коэффициенты!$B$14)</f>
        <v>0.17581018518518454</v>
      </c>
      <c r="K7" s="28">
        <f>D7-E7+F7+G7+H7-I7+J7</f>
        <v>0.232442129629629</v>
      </c>
      <c r="L7" s="7">
        <v>0.23862268518518517</v>
      </c>
      <c r="M7" s="7">
        <v>0.23862268518518517</v>
      </c>
      <c r="N7" s="7">
        <v>0.24054398148148148</v>
      </c>
      <c r="O7" s="7">
        <v>0.03934027777777777</v>
      </c>
      <c r="P7" s="7">
        <v>0.04451388888888889</v>
      </c>
      <c r="Q7" s="7">
        <v>0.045578703703703705</v>
      </c>
      <c r="R7" s="7">
        <v>0.11472222222222223</v>
      </c>
      <c r="S7" s="7">
        <v>0.1158101851851852</v>
      </c>
      <c r="T7" s="7">
        <v>0.11731481481481482</v>
      </c>
      <c r="U7" s="7">
        <v>0.05395833333333333</v>
      </c>
      <c r="V7" s="7"/>
      <c r="W7" s="7">
        <v>0.06453703703703705</v>
      </c>
      <c r="X7" s="7">
        <v>0.06712962962962964</v>
      </c>
      <c r="Y7" s="7">
        <v>0.06947916666666666</v>
      </c>
      <c r="Z7" s="7">
        <v>0.13164351851851852</v>
      </c>
      <c r="AA7" s="7">
        <v>0.14177083333333332</v>
      </c>
      <c r="AB7" s="15">
        <v>0.17130787037037035</v>
      </c>
      <c r="AC7" s="15">
        <v>0.17314814814814816</v>
      </c>
      <c r="AD7" s="15">
        <v>0.17372685185185185</v>
      </c>
      <c r="AE7" s="15">
        <v>0.07134259259259258</v>
      </c>
      <c r="AF7" s="15">
        <v>0.2117476851851852</v>
      </c>
      <c r="AG7" s="15">
        <v>0.2117476851851852</v>
      </c>
      <c r="AH7" s="15">
        <v>0.2129861111111111</v>
      </c>
      <c r="AI7" s="15"/>
      <c r="AJ7" s="15"/>
      <c r="AK7" s="15"/>
      <c r="AL7" s="15"/>
      <c r="AM7" s="15"/>
      <c r="AN7" s="15"/>
      <c r="AO7" s="11"/>
      <c r="AP7" s="11"/>
      <c r="AQ7" s="11"/>
      <c r="AR7" s="11"/>
      <c r="AS7" s="11"/>
      <c r="AT7" s="11"/>
      <c r="AU7" s="11"/>
      <c r="AV7" s="11"/>
      <c r="AW7" s="11"/>
    </row>
    <row r="8" spans="1:40" ht="13.5">
      <c r="A8" s="34">
        <v>5</v>
      </c>
      <c r="B8" s="25" t="s">
        <v>0</v>
      </c>
      <c r="C8" s="26" t="s">
        <v>256</v>
      </c>
      <c r="D8" s="26" t="s">
        <v>10</v>
      </c>
      <c r="E8" s="27">
        <f>M8-L8+P8-O8+S8-R8+X8-W8+AC8-AB8+AG8-AF8</f>
        <v>0.01950231481481482</v>
      </c>
      <c r="F8" s="27">
        <f>(8-COUNT(L8,O8,R8,U8,W8,Z8,AB8,AF8))*коэффициенты!$B$2</f>
        <v>0</v>
      </c>
      <c r="G8" s="27">
        <f>VLOOKUP(C8,коэффициенты!$E$2:$H$230,2,FALSE)</f>
        <v>0</v>
      </c>
      <c r="H8" s="27">
        <f>VLOOKUP(C8,коэффициенты!$E$2:$H$230,3,FALSE)</f>
        <v>0</v>
      </c>
      <c r="I8" s="27">
        <f>VLOOKUP(C8,коэффициенты!$E$2:$H$230,4,FALSE)</f>
        <v>0.1986111111111111</v>
      </c>
      <c r="J8" s="27">
        <f>IF(N8&gt;0,(N8-M8)*коэффициенты!$B$7)+IF(Q8&gt;0,(Q8-P8)*коэффициенты!$B$8)+IF(T8&gt;0,(T8-S8)*коэффициенты!$B$9)+IF(Y8&gt;0,(Y8-X8)*коэффициенты!$B$11)+IF(AA8&gt;0,(AA8-Z8)*коэффициенты!$B$12)+IF(AD8&gt;0,(AD8-AC8)*коэффициенты!$B$13)+IF(AH8&gt;0,(AH8-AG8)*коэффициенты!$B$14)</f>
        <v>0.19363425925925978</v>
      </c>
      <c r="K8" s="28">
        <f>D8-E8+F8+G8+H8-I8+J8</f>
        <v>0.23633101851851904</v>
      </c>
      <c r="L8" s="7">
        <v>0.2504282407407407</v>
      </c>
      <c r="M8" s="7">
        <v>0.2504282407407407</v>
      </c>
      <c r="N8" s="7">
        <v>0.25212962962962965</v>
      </c>
      <c r="O8" s="7">
        <v>0.03965277777777778</v>
      </c>
      <c r="P8" s="7">
        <v>0.04331018518518518</v>
      </c>
      <c r="Q8" s="7">
        <v>0.04430555555555555</v>
      </c>
      <c r="R8" s="7">
        <v>0.11079861111111111</v>
      </c>
      <c r="S8" s="7">
        <v>0.1120138888888889</v>
      </c>
      <c r="T8" s="7">
        <v>0.11355324074074075</v>
      </c>
      <c r="U8" s="7">
        <v>0.04998842592592592</v>
      </c>
      <c r="V8" s="7"/>
      <c r="W8" s="7">
        <v>0.06226851851851852</v>
      </c>
      <c r="X8" s="7">
        <v>0.06773148148148149</v>
      </c>
      <c r="Y8" s="7">
        <v>0.06980324074074074</v>
      </c>
      <c r="Z8" s="7">
        <v>0.1278587962962963</v>
      </c>
      <c r="AA8" s="7">
        <v>0.14194444444444446</v>
      </c>
      <c r="AB8" s="15">
        <v>0.18025462962962965</v>
      </c>
      <c r="AC8" s="15">
        <v>0.1894212962962963</v>
      </c>
      <c r="AD8" s="15">
        <v>0.18989583333333335</v>
      </c>
      <c r="AE8" s="15">
        <v>0.06125</v>
      </c>
      <c r="AF8" s="15">
        <v>0.24082175925925928</v>
      </c>
      <c r="AG8" s="15">
        <v>0.24082175925925928</v>
      </c>
      <c r="AH8" s="15">
        <v>0.24265046296296297</v>
      </c>
      <c r="AI8" s="15"/>
      <c r="AJ8" s="15"/>
      <c r="AK8" s="15"/>
      <c r="AL8" s="15"/>
      <c r="AM8" s="15"/>
      <c r="AN8" s="15"/>
    </row>
    <row r="9" spans="1:40" ht="13.5">
      <c r="A9" s="49">
        <v>6</v>
      </c>
      <c r="B9" s="25" t="s">
        <v>0</v>
      </c>
      <c r="C9" s="26" t="s">
        <v>323</v>
      </c>
      <c r="D9" s="26" t="s">
        <v>1</v>
      </c>
      <c r="E9" s="27">
        <f>M9-L9+P9-O9+S9-R9+X9-W9+AC9-AB9+AG9-AF9</f>
        <v>0.018344907407407407</v>
      </c>
      <c r="F9" s="27">
        <f>(8-COUNT(L9,O9,R9,U9,W9,Z9,AB9,AF9))*коэффициенты!$B$2</f>
        <v>0</v>
      </c>
      <c r="G9" s="27">
        <f>VLOOKUP(C9,коэффициенты!$E$2:$H$230,2,FALSE)</f>
        <v>0</v>
      </c>
      <c r="H9" s="27">
        <f>VLOOKUP(C9,коэффициенты!$E$2:$H$230,3,FALSE)</f>
        <v>0.006944444444444444</v>
      </c>
      <c r="I9" s="27">
        <f>VLOOKUP(C9,коэффициенты!$E$2:$H$230,4,FALSE)</f>
        <v>0.17916666666666664</v>
      </c>
      <c r="J9" s="27">
        <f>IF(N9&gt;0,(N9-M9)*коэффициенты!$B$7)+IF(Q9&gt;0,(Q9-P9)*коэффициенты!$B$8)+IF(T9&gt;0,(T9-S9)*коэффициенты!$B$9)+IF(Y9&gt;0,(Y9-X9)*коэффициенты!$B$11)+IF(AA9&gt;0,(AA9-Z9)*коэффициенты!$B$12)+IF(AD9&gt;0,(AD9-AC9)*коэффициенты!$B$13)+IF(AH9&gt;0,(AH9-AG9)*коэффициенты!$B$14)</f>
        <v>0.22371527777777828</v>
      </c>
      <c r="K9" s="28">
        <f>D9-E9+F9+G9+H9-I9+J9</f>
        <v>0.25226851851851906</v>
      </c>
      <c r="L9" s="7">
        <v>0.20810185185185184</v>
      </c>
      <c r="M9" s="7">
        <v>0.20810185185185184</v>
      </c>
      <c r="N9" s="7">
        <v>0.2103472222222222</v>
      </c>
      <c r="O9" s="7">
        <v>0.040949074074074075</v>
      </c>
      <c r="P9" s="7">
        <v>0.04532407407407407</v>
      </c>
      <c r="Q9" s="7">
        <v>0.04663194444444444</v>
      </c>
      <c r="R9" s="7">
        <v>0.07857638888888889</v>
      </c>
      <c r="S9" s="7">
        <v>0.08274305555555556</v>
      </c>
      <c r="T9" s="7">
        <v>0.08398148148148149</v>
      </c>
      <c r="U9" s="7">
        <v>0.03515046296296296</v>
      </c>
      <c r="V9" s="7">
        <v>0.03540509259259259</v>
      </c>
      <c r="W9" s="7">
        <v>0.023622685185185188</v>
      </c>
      <c r="X9" s="7">
        <v>0.024918981481481483</v>
      </c>
      <c r="Y9" s="7">
        <v>0.02697916666666667</v>
      </c>
      <c r="Z9" s="7">
        <v>0.1017361111111111</v>
      </c>
      <c r="AA9" s="7">
        <v>0.11491898148148148</v>
      </c>
      <c r="AB9" s="15">
        <v>0.1451851851851852</v>
      </c>
      <c r="AC9" s="15">
        <v>0.15369212962962964</v>
      </c>
      <c r="AD9" s="15">
        <v>0.15425925925925926</v>
      </c>
      <c r="AE9" s="15">
        <v>0.022060185185185183</v>
      </c>
      <c r="AF9" s="15">
        <v>0.19766203703703702</v>
      </c>
      <c r="AG9" s="15">
        <v>0.19766203703703702</v>
      </c>
      <c r="AH9" s="15">
        <v>0.20052083333333334</v>
      </c>
      <c r="AI9" s="15"/>
      <c r="AJ9" s="15"/>
      <c r="AK9" s="15"/>
      <c r="AL9" s="15"/>
      <c r="AM9" s="15"/>
      <c r="AN9" s="15"/>
    </row>
    <row r="10" spans="1:40" ht="13.5">
      <c r="A10" s="34">
        <v>7</v>
      </c>
      <c r="B10" s="25" t="s">
        <v>0</v>
      </c>
      <c r="C10" s="26" t="s">
        <v>309</v>
      </c>
      <c r="D10" s="26" t="s">
        <v>30</v>
      </c>
      <c r="E10" s="27">
        <f>M10-L10+P10-O10+S10-R10+X10-W10+AC10-AB10+AG10-AF10</f>
        <v>0.0448263888888889</v>
      </c>
      <c r="F10" s="27">
        <f>(8-COUNT(L10,O10,R10,U10,W10,Z10,AB10,AF10))*коэффициенты!$B$2</f>
        <v>0</v>
      </c>
      <c r="G10" s="27">
        <f>VLOOKUP(C10,коэффициенты!$E$2:$H$230,2,FALSE)</f>
        <v>0</v>
      </c>
      <c r="H10" s="27">
        <f>VLOOKUP(C10,коэффициенты!$E$2:$H$230,3,FALSE)</f>
        <v>0</v>
      </c>
      <c r="I10" s="27">
        <f>VLOOKUP(C10,коэффициенты!$E$2:$H$230,4,FALSE)</f>
        <v>0.2048611111111111</v>
      </c>
      <c r="J10" s="27">
        <f>IF(N10&gt;0,(N10-M10)*коэффициенты!$B$7)+IF(Q10&gt;0,(Q10-P10)*коэффициенты!$B$8)+IF(T10&gt;0,(T10-S10)*коэффициенты!$B$9)+IF(Y10&gt;0,(Y10-X10)*коэффициенты!$B$11)+IF(AA10&gt;0,(AA10-Z10)*коэффициенты!$B$12)+IF(AD10&gt;0,(AD10-AC10)*коэффициенты!$B$13)+IF(AH10&gt;0,(AH10-AG10)*коэффициенты!$B$14)</f>
        <v>0.19289351851851835</v>
      </c>
      <c r="K10" s="28">
        <f>D10-E10+F10+G10+H10-I10+J10</f>
        <v>0.25665509259259245</v>
      </c>
      <c r="L10" s="7">
        <v>0.2907175925925926</v>
      </c>
      <c r="M10" s="7">
        <v>0.2989236111111111</v>
      </c>
      <c r="N10" s="7">
        <v>0.29988425925925927</v>
      </c>
      <c r="O10" s="7">
        <v>0.03366898148148148</v>
      </c>
      <c r="P10" s="7">
        <v>0.052175925925925924</v>
      </c>
      <c r="Q10" s="7">
        <v>0.05328703703703704</v>
      </c>
      <c r="R10" s="7">
        <v>0.1259259259259259</v>
      </c>
      <c r="S10" s="7">
        <v>0.14099537037037038</v>
      </c>
      <c r="T10" s="7">
        <v>0.14354166666666665</v>
      </c>
      <c r="U10" s="7">
        <v>0.06054398148148148</v>
      </c>
      <c r="V10" s="7"/>
      <c r="W10" s="7">
        <v>0.07163194444444444</v>
      </c>
      <c r="X10" s="7">
        <v>0.073125</v>
      </c>
      <c r="Y10" s="7">
        <v>0.0746875</v>
      </c>
      <c r="Z10" s="7">
        <v>0.15837962962962962</v>
      </c>
      <c r="AA10" s="7">
        <v>0.16849537037037035</v>
      </c>
      <c r="AB10" s="15">
        <v>0.19783564814814814</v>
      </c>
      <c r="AC10" s="15">
        <v>0.1993865740740741</v>
      </c>
      <c r="AD10" s="15">
        <v>0.20005787037037037</v>
      </c>
      <c r="AE10" s="15">
        <v>0.07667824074074074</v>
      </c>
      <c r="AF10" s="15">
        <v>0.2802662037037037</v>
      </c>
      <c r="AG10" s="15">
        <v>0.2802662037037037</v>
      </c>
      <c r="AH10" s="15">
        <v>0.2828587962962963</v>
      </c>
      <c r="AI10" s="15"/>
      <c r="AJ10" s="15"/>
      <c r="AK10" s="15"/>
      <c r="AL10" s="15"/>
      <c r="AM10" s="15"/>
      <c r="AN10" s="15"/>
    </row>
    <row r="11" spans="1:40" ht="13.5">
      <c r="A11" s="49">
        <v>8</v>
      </c>
      <c r="B11" s="25" t="s">
        <v>0</v>
      </c>
      <c r="C11" s="26" t="s">
        <v>108</v>
      </c>
      <c r="D11" s="26" t="s">
        <v>7</v>
      </c>
      <c r="E11" s="27">
        <f>M11-L11+P11-O11+S11-R11+X11-W11+AC11-AB11+AG11-AF11</f>
        <v>0.0056365740740740855</v>
      </c>
      <c r="F11" s="27">
        <f>(8-COUNT(L11,O11,R11,U11,W11,Z11,AB11,AF11))*коэффициенты!$B$2</f>
        <v>0</v>
      </c>
      <c r="G11" s="27">
        <f>VLOOKUP(C11,коэффициенты!$E$2:$H$230,2,FALSE)</f>
        <v>0</v>
      </c>
      <c r="H11" s="27">
        <f>VLOOKUP(C11,коэффициенты!$E$2:$H$230,3,FALSE)</f>
        <v>0</v>
      </c>
      <c r="I11" s="27">
        <f>VLOOKUP(C11,коэффициенты!$E$2:$H$230,4,FALSE)</f>
        <v>0.22013888888888888</v>
      </c>
      <c r="J11" s="27">
        <f>IF(N11&gt;0,(N11-M11)*коэффициенты!$B$7)+IF(Q11&gt;0,(Q11-P11)*коэффициенты!$B$8)+IF(T11&gt;0,(T11-S11)*коэффициенты!$B$9)+IF(Y11&gt;0,(Y11-X11)*коэффициенты!$B$11)+IF(AA11&gt;0,(AA11-Z11)*коэффициенты!$B$12)+IF(AD11&gt;0,(AD11-AC11)*коэффициенты!$B$13)+IF(AH11&gt;0,(AH11-AG11)*коэффициенты!$B$14)</f>
        <v>0.2289814814814815</v>
      </c>
      <c r="K11" s="28">
        <f>D11-E11+F11+G11+H11-I11+J11</f>
        <v>0.25931712962962966</v>
      </c>
      <c r="L11" s="7">
        <v>0.24131944444444445</v>
      </c>
      <c r="M11" s="7">
        <v>0.24131944444444445</v>
      </c>
      <c r="N11" s="7">
        <v>0.24395833333333336</v>
      </c>
      <c r="O11" s="7">
        <v>0.036412037037037034</v>
      </c>
      <c r="P11" s="7">
        <v>0.03832175925925926</v>
      </c>
      <c r="Q11" s="7">
        <v>0.039502314814814816</v>
      </c>
      <c r="R11" s="7">
        <v>0.10737268518518518</v>
      </c>
      <c r="S11" s="7">
        <v>0.10909722222222222</v>
      </c>
      <c r="T11" s="7">
        <v>0.11130787037037038</v>
      </c>
      <c r="U11" s="7">
        <v>0.05253472222222222</v>
      </c>
      <c r="V11" s="7">
        <v>0.053043981481481484</v>
      </c>
      <c r="W11" s="7">
        <v>0.06773148148148149</v>
      </c>
      <c r="X11" s="7">
        <v>0.06806712962962963</v>
      </c>
      <c r="Y11" s="7">
        <v>0.07075231481481481</v>
      </c>
      <c r="Z11" s="7">
        <v>0.12597222222222224</v>
      </c>
      <c r="AA11" s="7">
        <v>0.14211805555555554</v>
      </c>
      <c r="AB11" s="15">
        <v>0.17188657407407407</v>
      </c>
      <c r="AC11" s="15">
        <v>0.17355324074074074</v>
      </c>
      <c r="AD11" s="15">
        <v>0.17429398148148148</v>
      </c>
      <c r="AE11" s="15">
        <v>0.06623842592592592</v>
      </c>
      <c r="AF11" s="15">
        <v>0.2271527777777778</v>
      </c>
      <c r="AG11" s="15">
        <v>0.2271527777777778</v>
      </c>
      <c r="AH11" s="15">
        <v>0.22821759259259258</v>
      </c>
      <c r="AI11" s="15"/>
      <c r="AJ11" s="15"/>
      <c r="AK11" s="15"/>
      <c r="AL11" s="15"/>
      <c r="AM11" s="15"/>
      <c r="AN11" s="15"/>
    </row>
    <row r="12" spans="1:40" ht="13.5">
      <c r="A12" s="34">
        <v>9</v>
      </c>
      <c r="B12" s="25" t="s">
        <v>0</v>
      </c>
      <c r="C12" s="26" t="s">
        <v>118</v>
      </c>
      <c r="D12" s="26" t="s">
        <v>4</v>
      </c>
      <c r="E12" s="27">
        <f>M12-L12+P12-O12+S12-R12+X12-W12+AC12-AB12+AG12-AF12</f>
        <v>0.011770833333333341</v>
      </c>
      <c r="F12" s="27">
        <f>(8-COUNT(L12,O12,R12,U12,W12,Z12,AB12,AF12))*коэффициенты!$B$2</f>
        <v>0</v>
      </c>
      <c r="G12" s="27">
        <f>VLOOKUP(C12,коэффициенты!$E$2:$H$230,2,FALSE)</f>
        <v>0</v>
      </c>
      <c r="H12" s="27">
        <f>VLOOKUP(C12,коэффициенты!$E$2:$H$230,3,FALSE)</f>
        <v>0</v>
      </c>
      <c r="I12" s="27">
        <f>VLOOKUP(C12,коэффициенты!$E$2:$H$230,4,FALSE)</f>
        <v>0.20486111111111108</v>
      </c>
      <c r="J12" s="27">
        <f>IF(N12&gt;0,(N12-M12)*коэффициенты!$B$7)+IF(Q12&gt;0,(Q12-P12)*коэффициенты!$B$8)+IF(T12&gt;0,(T12-S12)*коэффициенты!$B$9)+IF(Y12&gt;0,(Y12-X12)*коэффициенты!$B$11)+IF(AA12&gt;0,(AA12-Z12)*коэффициенты!$B$12)+IF(AD12&gt;0,(AD12-AC12)*коэффициенты!$B$13)+IF(AH12&gt;0,(AH12-AG12)*коэффициенты!$B$14)</f>
        <v>0.2393055555555565</v>
      </c>
      <c r="K12" s="28">
        <f>D12-E12+F12+G12+H12-I12+J12</f>
        <v>0.2706944444444454</v>
      </c>
      <c r="L12" s="7">
        <v>0.2343171296296296</v>
      </c>
      <c r="M12" s="7">
        <v>0.2343171296296296</v>
      </c>
      <c r="N12" s="7">
        <v>0.2373611111111111</v>
      </c>
      <c r="O12" s="7">
        <v>0.06635416666666666</v>
      </c>
      <c r="P12" s="7">
        <v>0.07112268518518518</v>
      </c>
      <c r="Q12" s="7">
        <v>0.07225694444444444</v>
      </c>
      <c r="R12" s="7">
        <v>0.10668981481481482</v>
      </c>
      <c r="S12" s="7">
        <v>0.1087037037037037</v>
      </c>
      <c r="T12" s="7">
        <v>0.10944444444444446</v>
      </c>
      <c r="U12" s="7">
        <v>0.05912037037037037</v>
      </c>
      <c r="V12" s="7"/>
      <c r="W12" s="7">
        <v>0.05071759259259259</v>
      </c>
      <c r="X12" s="7">
        <v>0.05278935185185185</v>
      </c>
      <c r="Y12" s="7">
        <v>0.0537037037037037</v>
      </c>
      <c r="Z12" s="7">
        <v>0.12131944444444444</v>
      </c>
      <c r="AA12" s="7">
        <v>0.1358449074074074</v>
      </c>
      <c r="AB12" s="15">
        <v>0.16040509259259259</v>
      </c>
      <c r="AC12" s="15">
        <v>0.16332175925925926</v>
      </c>
      <c r="AD12" s="15">
        <v>0.16409722222222223</v>
      </c>
      <c r="AE12" s="15">
        <v>0.04811342592592593</v>
      </c>
      <c r="AF12" s="15">
        <v>0.21229166666666666</v>
      </c>
      <c r="AG12" s="15">
        <v>0.21229166666666666</v>
      </c>
      <c r="AH12" s="15">
        <v>0.21570601851851853</v>
      </c>
      <c r="AI12" s="15"/>
      <c r="AJ12" s="15"/>
      <c r="AK12" s="15"/>
      <c r="AL12" s="15"/>
      <c r="AM12" s="15"/>
      <c r="AN12" s="15"/>
    </row>
    <row r="13" spans="1:40" ht="13.5">
      <c r="A13" s="49">
        <v>10</v>
      </c>
      <c r="B13" s="25" t="s">
        <v>0</v>
      </c>
      <c r="C13" s="26" t="s">
        <v>270</v>
      </c>
      <c r="D13" s="26" t="s">
        <v>21</v>
      </c>
      <c r="E13" s="27">
        <f>M13-L13+P13-O13+S13-R13+X13-W13+AC13-AB13+AG13-AF13</f>
        <v>0.037118055555555585</v>
      </c>
      <c r="F13" s="27">
        <f>(8-COUNT(L13,O13,R13,U13,W13,Z13,AB13,AF13))*коэффициенты!$B$2</f>
        <v>0</v>
      </c>
      <c r="G13" s="27">
        <f>VLOOKUP(C13,коэффициенты!$E$2:$H$230,2,FALSE)</f>
        <v>0</v>
      </c>
      <c r="H13" s="27">
        <f>VLOOKUP(C13,коэффициенты!$E$2:$H$230,3,FALSE)</f>
        <v>0</v>
      </c>
      <c r="I13" s="27">
        <f>VLOOKUP(C13,коэффициенты!$E$2:$H$230,4,FALSE)</f>
        <v>0.18749999999999997</v>
      </c>
      <c r="J13" s="27">
        <f>IF(N13&gt;0,(N13-M13)*коэффициенты!$B$7)+IF(Q13&gt;0,(Q13-P13)*коэффициенты!$B$8)+IF(T13&gt;0,(T13-S13)*коэффициенты!$B$9)+IF(Y13&gt;0,(Y13-X13)*коэффициенты!$B$11)+IF(AA13&gt;0,(AA13-Z13)*коэффициенты!$B$12)+IF(AD13&gt;0,(AD13-AC13)*коэффициенты!$B$13)+IF(AH13&gt;0,(AH13-AG13)*коэффициенты!$B$14)</f>
        <v>0.2103124999999999</v>
      </c>
      <c r="K13" s="28">
        <f>D13-E13+F13+G13+H13-I13+J13</f>
        <v>0.2827777777777777</v>
      </c>
      <c r="L13" s="7">
        <v>0.26371527777777776</v>
      </c>
      <c r="M13" s="7">
        <v>0.26709490740740743</v>
      </c>
      <c r="N13" s="7">
        <v>0.26915509259259257</v>
      </c>
      <c r="O13" s="7">
        <v>0.03719907407407407</v>
      </c>
      <c r="P13" s="7">
        <v>0.05357638888888889</v>
      </c>
      <c r="Q13" s="7">
        <v>0.054814814814814816</v>
      </c>
      <c r="R13" s="7">
        <v>0.12443287037037037</v>
      </c>
      <c r="S13" s="7">
        <v>0.13019675925925925</v>
      </c>
      <c r="T13" s="7">
        <v>0.13143518518518518</v>
      </c>
      <c r="U13" s="7">
        <v>0.06204861111111112</v>
      </c>
      <c r="V13" s="7">
        <v>0.0621875</v>
      </c>
      <c r="W13" s="7">
        <v>0.07246527777777778</v>
      </c>
      <c r="X13" s="7">
        <v>0.07289351851851851</v>
      </c>
      <c r="Y13" s="7">
        <v>0.07425925925925926</v>
      </c>
      <c r="Z13" s="7">
        <v>0.15134259259259258</v>
      </c>
      <c r="AA13" s="7">
        <v>0.1678587962962963</v>
      </c>
      <c r="AB13" s="15">
        <v>0.1988888888888889</v>
      </c>
      <c r="AC13" s="15">
        <v>0.21005787037037038</v>
      </c>
      <c r="AD13" s="15">
        <v>0.21052083333333335</v>
      </c>
      <c r="AE13" s="15">
        <v>0.07605324074074074</v>
      </c>
      <c r="AF13" s="15">
        <v>0.24766203703703704</v>
      </c>
      <c r="AG13" s="15">
        <v>0.24766203703703704</v>
      </c>
      <c r="AH13" s="15">
        <v>0.2498726851851852</v>
      </c>
      <c r="AI13" s="15"/>
      <c r="AJ13" s="15"/>
      <c r="AK13" s="15"/>
      <c r="AL13" s="15"/>
      <c r="AM13" s="15"/>
      <c r="AN13" s="15"/>
    </row>
    <row r="14" spans="1:40" ht="13.5">
      <c r="A14" s="34">
        <v>11</v>
      </c>
      <c r="B14" s="25" t="s">
        <v>0</v>
      </c>
      <c r="C14" s="26" t="s">
        <v>299</v>
      </c>
      <c r="D14" s="26" t="s">
        <v>14</v>
      </c>
      <c r="E14" s="27">
        <f>M14-L14+P14-O14+S14-R14+X14-W14+AC14-AB14+AG14-AF14</f>
        <v>0.0340509259259259</v>
      </c>
      <c r="F14" s="27">
        <f>(8-COUNT(L14,O14,R14,U14,W14,Z14,AB14,AF14))*коэффициенты!$B$2</f>
        <v>0</v>
      </c>
      <c r="G14" s="27">
        <f>VLOOKUP(C14,коэффициенты!$E$2:$H$230,2,FALSE)</f>
        <v>0</v>
      </c>
      <c r="H14" s="27">
        <f>VLOOKUP(C14,коэффициенты!$E$2:$H$230,3,FALSE)</f>
        <v>0</v>
      </c>
      <c r="I14" s="27">
        <f>VLOOKUP(C14,коэффициенты!$E$2:$H$230,4,FALSE)</f>
        <v>0.19444444444444442</v>
      </c>
      <c r="J14" s="27">
        <f>IF(N14&gt;0,(N14-M14)*коэффициенты!$B$7)+IF(Q14&gt;0,(Q14-P14)*коэффициенты!$B$8)+IF(T14&gt;0,(T14-S14)*коэффициенты!$B$9)+IF(Y14&gt;0,(Y14-X14)*коэффициенты!$B$11)+IF(AA14&gt;0,(AA14-Z14)*коэффициенты!$B$12)+IF(AD14&gt;0,(AD14-AC14)*коэффициенты!$B$13)+IF(AH14&gt;0,(AH14-AG14)*коэффициенты!$B$14)</f>
        <v>0.23949074074074073</v>
      </c>
      <c r="K14" s="28">
        <f>D14-E14+F14+G14+H14-I14+J14</f>
        <v>0.2884490740740741</v>
      </c>
      <c r="L14" s="7">
        <v>0.2612152777777778</v>
      </c>
      <c r="M14" s="7">
        <v>0.26381944444444444</v>
      </c>
      <c r="N14" s="7">
        <v>0.26582175925925927</v>
      </c>
      <c r="O14" s="7">
        <v>0.03284722222222222</v>
      </c>
      <c r="P14" s="7">
        <v>0.045347222222222226</v>
      </c>
      <c r="Q14" s="7">
        <v>0.047731481481481486</v>
      </c>
      <c r="R14" s="7">
        <v>0.11310185185185184</v>
      </c>
      <c r="S14" s="7">
        <v>0.115625</v>
      </c>
      <c r="T14" s="7">
        <v>0.11737268518518518</v>
      </c>
      <c r="U14" s="7">
        <v>0.05459490740740741</v>
      </c>
      <c r="V14" s="7"/>
      <c r="W14" s="7">
        <v>0.06428240740740741</v>
      </c>
      <c r="X14" s="7">
        <v>0.07063657407407407</v>
      </c>
      <c r="Y14" s="7">
        <v>0.07380787037037037</v>
      </c>
      <c r="Z14" s="7">
        <v>0.13629629629629628</v>
      </c>
      <c r="AA14" s="7">
        <v>0.14881944444444445</v>
      </c>
      <c r="AB14" s="15">
        <v>0.1822337962962963</v>
      </c>
      <c r="AC14" s="15">
        <v>0.19230324074074076</v>
      </c>
      <c r="AD14" s="15">
        <v>0.19296296296296298</v>
      </c>
      <c r="AE14" s="15">
        <v>0.20833333333333334</v>
      </c>
      <c r="AF14" s="15">
        <v>0.2517361111111111</v>
      </c>
      <c r="AG14" s="15">
        <v>0.2517361111111111</v>
      </c>
      <c r="AH14" s="15">
        <v>0.25394675925925925</v>
      </c>
      <c r="AI14" s="15"/>
      <c r="AJ14" s="15"/>
      <c r="AK14" s="15"/>
      <c r="AL14" s="15"/>
      <c r="AM14" s="15"/>
      <c r="AN14" s="15"/>
    </row>
    <row r="15" spans="1:40" ht="13.5">
      <c r="A15" s="49">
        <v>12</v>
      </c>
      <c r="B15" s="25" t="s">
        <v>0</v>
      </c>
      <c r="C15" s="26" t="s">
        <v>269</v>
      </c>
      <c r="D15" s="26" t="s">
        <v>20</v>
      </c>
      <c r="E15" s="27">
        <f>M15-L15+P15-O15+S15-R15+X15-W15+AC15-AB15+AG15-AF15</f>
        <v>0.0125231481481482</v>
      </c>
      <c r="F15" s="27">
        <f>(8-COUNT(L15,O15,R15,U15,W15,Z15,AB15,AF15))*коэффициенты!$B$2</f>
        <v>0</v>
      </c>
      <c r="G15" s="27">
        <f>VLOOKUP(C15,коэффициенты!$E$2:$H$230,2,FALSE)</f>
        <v>0</v>
      </c>
      <c r="H15" s="27">
        <f>VLOOKUP(C15,коэффициенты!$E$2:$H$230,3,FALSE)</f>
        <v>0</v>
      </c>
      <c r="I15" s="27">
        <f>VLOOKUP(C15,коэффициенты!$E$2:$H$230,4,FALSE)</f>
        <v>0.19444444444444442</v>
      </c>
      <c r="J15" s="27">
        <f>IF(N15&gt;0,(N15-M15)*коэффициенты!$B$7)+IF(Q15&gt;0,(Q15-P15)*коэффициенты!$B$8)+IF(T15&gt;0,(T15-S15)*коэффициенты!$B$9)+IF(Y15&gt;0,(Y15-X15)*коэффициенты!$B$11)+IF(AA15&gt;0,(AA15-Z15)*коэффициенты!$B$12)+IF(AD15&gt;0,(AD15-AC15)*коэффициенты!$B$13)+IF(AH15&gt;0,(AH15-AG15)*коэффициенты!$B$14)</f>
        <v>0.2155439814814803</v>
      </c>
      <c r="K15" s="28">
        <f>D15-E15+F15+G15+H15-I15+J15</f>
        <v>0.3035069444444432</v>
      </c>
      <c r="L15" s="7">
        <v>0.26990740740740743</v>
      </c>
      <c r="M15" s="7">
        <v>0.2702314814814815</v>
      </c>
      <c r="N15" s="7">
        <v>0.27165509259259263</v>
      </c>
      <c r="O15" s="7">
        <v>0.03400462962962963</v>
      </c>
      <c r="P15" s="7">
        <v>0.03741898148148148</v>
      </c>
      <c r="Q15" s="7">
        <v>0.038796296296296294</v>
      </c>
      <c r="R15" s="7">
        <v>0.15350694444444443</v>
      </c>
      <c r="S15" s="7">
        <v>0.1558912037037037</v>
      </c>
      <c r="T15" s="7">
        <v>0.15744212962962964</v>
      </c>
      <c r="U15" s="7">
        <v>0.0434375</v>
      </c>
      <c r="V15" s="7"/>
      <c r="W15" s="7">
        <v>0.054675925925925926</v>
      </c>
      <c r="X15" s="7">
        <v>0.05520833333333333</v>
      </c>
      <c r="Y15" s="7">
        <v>0.05834490740740741</v>
      </c>
      <c r="Z15" s="7">
        <v>0.1697685185185185</v>
      </c>
      <c r="AA15" s="7">
        <v>0.18033564814814815</v>
      </c>
      <c r="AB15" s="15">
        <v>0.21083333333333332</v>
      </c>
      <c r="AC15" s="15">
        <v>0.2167013888888889</v>
      </c>
      <c r="AD15" s="15">
        <v>0.21723379629629627</v>
      </c>
      <c r="AE15" s="15">
        <v>0.05358796296296297</v>
      </c>
      <c r="AF15" s="15">
        <v>0.25887731481481485</v>
      </c>
      <c r="AG15" s="15">
        <v>0.25887731481481485</v>
      </c>
      <c r="AH15" s="15">
        <v>0.26189814814814816</v>
      </c>
      <c r="AI15" s="15"/>
      <c r="AJ15" s="15"/>
      <c r="AK15" s="15"/>
      <c r="AL15" s="15"/>
      <c r="AM15" s="15"/>
      <c r="AN15" s="15"/>
    </row>
    <row r="16" spans="1:40" ht="13.5">
      <c r="A16" s="34">
        <v>13</v>
      </c>
      <c r="B16" s="25" t="s">
        <v>0</v>
      </c>
      <c r="C16" s="26" t="s">
        <v>136</v>
      </c>
      <c r="D16" s="26" t="s">
        <v>25</v>
      </c>
      <c r="E16" s="27">
        <f>M16-L16+P16-O16+S16-R16+X16-W16+AC16-AB16+AG16-AF16</f>
        <v>0.018969907407407394</v>
      </c>
      <c r="F16" s="27">
        <f>(8-COUNT(L16,O16,R16,U16,W16,Z16,AB16,AF16))*коэффициенты!$B$2</f>
        <v>0</v>
      </c>
      <c r="G16" s="27">
        <f>VLOOKUP(C16,коэффициенты!$E$2:$H$230,2,FALSE)</f>
        <v>0</v>
      </c>
      <c r="H16" s="27">
        <f>VLOOKUP(C16,коэффициенты!$E$2:$H$230,3,FALSE)</f>
        <v>0</v>
      </c>
      <c r="I16" s="27">
        <f>VLOOKUP(C16,коэффициенты!$E$2:$H$230,4,FALSE)</f>
        <v>0.18125</v>
      </c>
      <c r="J16" s="27">
        <f>IF(N16&gt;0,(N16-M16)*коэффициенты!$B$7)+IF(Q16&gt;0,(Q16-P16)*коэффициенты!$B$8)+IF(T16&gt;0,(T16-S16)*коэффициенты!$B$9)+IF(Y16&gt;0,(Y16-X16)*коэффициенты!$B$11)+IF(AA16&gt;0,(AA16-Z16)*коэффициенты!$B$12)+IF(AD16&gt;0,(AD16-AC16)*коэффициенты!$B$13)+IF(AH16&gt;0,(AH16-AG16)*коэффициенты!$B$14)</f>
        <v>0.2299421296296291</v>
      </c>
      <c r="K16" s="28">
        <f>D16-E16+F16+G16+H16-I16+J16</f>
        <v>0.33284722222222174</v>
      </c>
      <c r="L16" s="7">
        <v>0.2867013888888889</v>
      </c>
      <c r="M16" s="7">
        <v>0.2867013888888889</v>
      </c>
      <c r="N16" s="7">
        <v>0.28868055555555555</v>
      </c>
      <c r="O16" s="7">
        <v>0.07765046296296296</v>
      </c>
      <c r="P16" s="7">
        <v>0.08693287037037038</v>
      </c>
      <c r="Q16" s="7">
        <v>0.08819444444444445</v>
      </c>
      <c r="R16" s="7">
        <v>0.14850694444444446</v>
      </c>
      <c r="S16" s="7">
        <v>0.15184027777777778</v>
      </c>
      <c r="T16" s="7">
        <v>0.15340277777777778</v>
      </c>
      <c r="U16" s="7">
        <v>0.09636574074074074</v>
      </c>
      <c r="V16" s="7"/>
      <c r="W16" s="7">
        <v>0.06341435185185185</v>
      </c>
      <c r="X16" s="7">
        <v>0.06381944444444444</v>
      </c>
      <c r="Y16" s="7">
        <v>0.06572916666666667</v>
      </c>
      <c r="Z16" s="7">
        <v>0.16873842592592592</v>
      </c>
      <c r="AA16" s="7">
        <v>0.18538194444444445</v>
      </c>
      <c r="AB16" s="15">
        <v>0.21234953703703704</v>
      </c>
      <c r="AC16" s="15">
        <v>0.21829861111111112</v>
      </c>
      <c r="AD16" s="15">
        <v>0.21905092592592593</v>
      </c>
      <c r="AE16" s="15">
        <v>0.061875</v>
      </c>
      <c r="AF16" s="15">
        <v>0.26086805555555553</v>
      </c>
      <c r="AG16" s="15">
        <v>0.26086805555555553</v>
      </c>
      <c r="AH16" s="15">
        <v>0.2633101851851852</v>
      </c>
      <c r="AI16" s="15"/>
      <c r="AJ16" s="15"/>
      <c r="AK16" s="15"/>
      <c r="AL16" s="15"/>
      <c r="AM16" s="15"/>
      <c r="AN16" s="15"/>
    </row>
    <row r="17" spans="1:40" ht="13.5">
      <c r="A17" s="49">
        <v>14</v>
      </c>
      <c r="B17" s="25" t="s">
        <v>0</v>
      </c>
      <c r="C17" s="26" t="s">
        <v>267</v>
      </c>
      <c r="D17" s="26" t="s">
        <v>19</v>
      </c>
      <c r="E17" s="27">
        <f>M17-L17+P17-O17+S17-R17+X17-W17+AC17-AB17+AG17-AF17</f>
        <v>0.0336574074074073</v>
      </c>
      <c r="F17" s="27">
        <f>(8-COUNT(L17,O17,R17,U17,W17,Z17,AB17,AF17))*коэффициенты!$B$2</f>
        <v>0</v>
      </c>
      <c r="G17" s="27">
        <f>VLOOKUP(C17,коэффициенты!$E$2:$H$230,2,FALSE)</f>
        <v>0</v>
      </c>
      <c r="H17" s="27">
        <f>VLOOKUP(C17,коэффициенты!$E$2:$H$230,3,FALSE)</f>
        <v>0</v>
      </c>
      <c r="I17" s="27">
        <f>VLOOKUP(C17,коэффициенты!$E$2:$H$230,4,FALSE)</f>
        <v>0.18749999999999997</v>
      </c>
      <c r="J17" s="27">
        <f>IF(N17&gt;0,(N17-M17)*коэффициенты!$B$7)+IF(Q17&gt;0,(Q17-P17)*коэффициенты!$B$8)+IF(T17&gt;0,(T17-S17)*коэффициенты!$B$9)+IF(Y17&gt;0,(Y17-X17)*коэффициенты!$B$11)+IF(AA17&gt;0,(AA17-Z17)*коэффициенты!$B$12)+IF(AD17&gt;0,(AD17-AC17)*коэффициенты!$B$13)+IF(AH17&gt;0,(AH17-AG17)*коэффициенты!$B$14)</f>
        <v>0.2653587962962976</v>
      </c>
      <c r="K17" s="28">
        <f>D17-E17+F17+G17+H17-I17+J17</f>
        <v>0.33802083333333477</v>
      </c>
      <c r="L17" s="7">
        <v>0.26636574074074076</v>
      </c>
      <c r="M17" s="7">
        <v>0.270625</v>
      </c>
      <c r="N17" s="7">
        <v>0.27253472222222225</v>
      </c>
      <c r="O17" s="7">
        <v>0.07546296296296297</v>
      </c>
      <c r="P17" s="7">
        <v>0.08864583333333333</v>
      </c>
      <c r="Q17" s="7">
        <v>0.09016203703703703</v>
      </c>
      <c r="R17" s="7">
        <v>0.13241898148148148</v>
      </c>
      <c r="S17" s="7">
        <v>0.13782407407407407</v>
      </c>
      <c r="T17" s="7">
        <v>0.14039351851851853</v>
      </c>
      <c r="U17" s="7">
        <v>0.06825231481481481</v>
      </c>
      <c r="V17" s="7"/>
      <c r="W17" s="7">
        <v>0.05068287037037037</v>
      </c>
      <c r="X17" s="7">
        <v>0.054814814814814816</v>
      </c>
      <c r="Y17" s="7">
        <v>0.056331018518518516</v>
      </c>
      <c r="Z17" s="7">
        <v>0.15282407407407408</v>
      </c>
      <c r="AA17" s="7">
        <v>0.1699074074074074</v>
      </c>
      <c r="AB17" s="15">
        <v>0.19796296296296298</v>
      </c>
      <c r="AC17" s="15">
        <v>0.20464120370370367</v>
      </c>
      <c r="AD17" s="15">
        <v>0.2053125</v>
      </c>
      <c r="AE17" s="15">
        <v>0.04960648148148148</v>
      </c>
      <c r="AF17" s="15">
        <v>0.249375</v>
      </c>
      <c r="AG17" s="15">
        <v>0.249375</v>
      </c>
      <c r="AH17" s="15">
        <v>0.2529513888888889</v>
      </c>
      <c r="AI17" s="15"/>
      <c r="AJ17" s="15"/>
      <c r="AK17" s="15"/>
      <c r="AL17" s="15"/>
      <c r="AM17" s="15"/>
      <c r="AN17" s="15"/>
    </row>
    <row r="18" spans="1:40" ht="13.5">
      <c r="A18" s="34">
        <v>15</v>
      </c>
      <c r="B18" s="25" t="s">
        <v>0</v>
      </c>
      <c r="C18" s="26" t="s">
        <v>116</v>
      </c>
      <c r="D18" s="26" t="s">
        <v>8</v>
      </c>
      <c r="E18" s="27">
        <f>M18-L18+P18-O18+S18-R18+X18-W18+AC18-AB18+AG18-AF18</f>
        <v>0.009641203703703694</v>
      </c>
      <c r="F18" s="27">
        <f>(8-COUNT(L18,O18,R18,U18,W18,Z18,AB18,AF18))*коэффициенты!$B$2</f>
        <v>0</v>
      </c>
      <c r="G18" s="27">
        <f>VLOOKUP(C18,коэффициенты!$E$2:$H$230,2,FALSE)</f>
        <v>0</v>
      </c>
      <c r="H18" s="27">
        <f>VLOOKUP(C18,коэффициенты!$E$2:$H$230,3,FALSE)</f>
        <v>0</v>
      </c>
      <c r="I18" s="27">
        <f>VLOOKUP(C18,коэффициенты!$E$2:$H$230,4,FALSE)</f>
        <v>0.14513888888888887</v>
      </c>
      <c r="J18" s="27">
        <f>IF(N18&gt;0,(N18-M18)*коэффициенты!$B$7)+IF(Q18&gt;0,(Q18-P18)*коэффициенты!$B$8)+IF(T18&gt;0,(T18-S18)*коэффициенты!$B$9)+IF(Y18&gt;0,(Y18-X18)*коэффициенты!$B$11)+IF(AA18&gt;0,(AA18-Z18)*коэффициенты!$B$12)+IF(AD18&gt;0,(AD18-AC18)*коэффициенты!$B$13)+IF(AH18&gt;0,(AH18-AG18)*коэффициенты!$B$14)</f>
        <v>0.2334027777777779</v>
      </c>
      <c r="K18" s="28">
        <f>D18-E18+F18+G18+H18-I18+J18</f>
        <v>0.33866898148148167</v>
      </c>
      <c r="L18" s="7">
        <v>0.24314814814814814</v>
      </c>
      <c r="M18" s="7">
        <v>0.24314814814814814</v>
      </c>
      <c r="N18" s="7">
        <v>0.24519675925925924</v>
      </c>
      <c r="O18" s="7">
        <v>0.07122685185185186</v>
      </c>
      <c r="P18" s="7">
        <v>0.07641203703703704</v>
      </c>
      <c r="Q18" s="7">
        <v>0.07768518518518519</v>
      </c>
      <c r="R18" s="7">
        <v>0.12452546296296296</v>
      </c>
      <c r="S18" s="7">
        <v>0.12640046296296295</v>
      </c>
      <c r="T18" s="7">
        <v>0.12819444444444444</v>
      </c>
      <c r="U18" s="7">
        <v>0.0644212962962963</v>
      </c>
      <c r="V18" s="7"/>
      <c r="W18" s="7">
        <v>0.054317129629629625</v>
      </c>
      <c r="X18" s="7">
        <v>0.054317129629629625</v>
      </c>
      <c r="Y18" s="7">
        <v>0.05761574074074074</v>
      </c>
      <c r="Z18" s="7">
        <v>0.1431712962962963</v>
      </c>
      <c r="AA18" s="7">
        <v>0.1562962962962963</v>
      </c>
      <c r="AB18" s="15">
        <v>0.18483796296296295</v>
      </c>
      <c r="AC18" s="15">
        <v>0.18741898148148148</v>
      </c>
      <c r="AD18" s="15">
        <v>0.18849537037037037</v>
      </c>
      <c r="AE18" s="15">
        <v>0.053159722222222226</v>
      </c>
      <c r="AF18" s="15">
        <v>0.2252199074074074</v>
      </c>
      <c r="AG18" s="15">
        <v>0.2252199074074074</v>
      </c>
      <c r="AH18" s="15">
        <v>0.2272800925925926</v>
      </c>
      <c r="AI18" s="15"/>
      <c r="AJ18" s="15"/>
      <c r="AK18" s="15"/>
      <c r="AL18" s="15"/>
      <c r="AM18" s="15"/>
      <c r="AN18" s="15"/>
    </row>
    <row r="19" spans="1:40" ht="13.5">
      <c r="A19" s="49">
        <v>16</v>
      </c>
      <c r="B19" s="25" t="s">
        <v>0</v>
      </c>
      <c r="C19" s="26" t="s">
        <v>310</v>
      </c>
      <c r="D19" s="26" t="s">
        <v>31</v>
      </c>
      <c r="E19" s="27">
        <f>M19-L19+P19-O19+S19-R19+X19-W19+AC19-AB19+AG19-AF19</f>
        <v>0.031226851851851867</v>
      </c>
      <c r="F19" s="27">
        <f>(8-COUNT(L19,O19,R19,U19,W19,Z19,AB19,AF19))*коэффициенты!$B$2</f>
        <v>0</v>
      </c>
      <c r="G19" s="27">
        <f>VLOOKUP(C19,коэффициенты!$E$2:$H$230,2,FALSE)</f>
        <v>0</v>
      </c>
      <c r="H19" s="27">
        <f>VLOOKUP(C19,коэффициенты!$E$2:$H$230,3,FALSE)</f>
        <v>0</v>
      </c>
      <c r="I19" s="27">
        <f>VLOOKUP(C19,коэффициенты!$E$2:$H$230,4,FALSE)</f>
        <v>0.17708333333333331</v>
      </c>
      <c r="J19" s="27">
        <f>IF(N19&gt;0,(N19-M19)*коэффициенты!$B$7)+IF(Q19&gt;0,(Q19-P19)*коэффициенты!$B$8)+IF(T19&gt;0,(T19-S19)*коэффициенты!$B$9)+IF(Y19&gt;0,(Y19-X19)*коэффициенты!$B$11)+IF(AA19&gt;0,(AA19-Z19)*коэффициенты!$B$12)+IF(AD19&gt;0,(AD19-AC19)*коэффициенты!$B$13)+IF(AH19&gt;0,(AH19-AG19)*коэффициенты!$B$14)</f>
        <v>0.234930555555556</v>
      </c>
      <c r="K19" s="28">
        <f>D19-E19+F19+G19+H19-I19+J19</f>
        <v>0.3406712962962968</v>
      </c>
      <c r="L19" s="7">
        <v>0.29635416666666664</v>
      </c>
      <c r="M19" s="7">
        <v>0.29856481481481484</v>
      </c>
      <c r="N19" s="7">
        <v>0.3009375</v>
      </c>
      <c r="O19" s="7">
        <v>0.07538194444444445</v>
      </c>
      <c r="P19" s="7">
        <v>0.08030092592592593</v>
      </c>
      <c r="Q19" s="7">
        <v>0.08113425925925927</v>
      </c>
      <c r="R19" s="7">
        <v>0.13608796296296297</v>
      </c>
      <c r="S19" s="7">
        <v>0.1486111111111111</v>
      </c>
      <c r="T19" s="7">
        <v>0.15018518518518517</v>
      </c>
      <c r="U19" s="7">
        <v>0.08863425925925926</v>
      </c>
      <c r="V19" s="7">
        <v>0.08877314814814814</v>
      </c>
      <c r="W19" s="7">
        <v>0.03857638888888889</v>
      </c>
      <c r="X19" s="7">
        <v>0.04230324074074074</v>
      </c>
      <c r="Y19" s="7">
        <v>0.04430555555555555</v>
      </c>
      <c r="Z19" s="7">
        <v>0.16980324074074074</v>
      </c>
      <c r="AA19" s="7">
        <v>0.18381944444444445</v>
      </c>
      <c r="AB19" s="15">
        <v>0.21331018518518519</v>
      </c>
      <c r="AC19" s="15">
        <v>0.2211574074074074</v>
      </c>
      <c r="AD19" s="15">
        <v>0.22185185185185186</v>
      </c>
      <c r="AE19" s="15">
        <v>0.04763888888888889</v>
      </c>
      <c r="AF19" s="15">
        <v>0.2811342592592592</v>
      </c>
      <c r="AG19" s="15">
        <v>0.2811342592592592</v>
      </c>
      <c r="AH19" s="15">
        <v>0.2842824074074074</v>
      </c>
      <c r="AI19" s="15"/>
      <c r="AJ19" s="16"/>
      <c r="AK19" s="15"/>
      <c r="AL19" s="16"/>
      <c r="AM19" s="15"/>
      <c r="AN19" s="16"/>
    </row>
    <row r="20" spans="1:40" ht="13.5">
      <c r="A20" s="34">
        <v>17</v>
      </c>
      <c r="B20" s="25" t="s">
        <v>0</v>
      </c>
      <c r="C20" s="26" t="s">
        <v>268</v>
      </c>
      <c r="D20" s="26" t="s">
        <v>12</v>
      </c>
      <c r="E20" s="27">
        <f>M20-L20+P20-O20+S20-R20+X20-W20+AC20-AB20+AG20-AF20</f>
        <v>0.019930555555555535</v>
      </c>
      <c r="F20" s="27">
        <f>(8-COUNT(L20,O20,R20,U20,W20,Z20,AB20,AF20))*коэффициенты!$B$2</f>
        <v>0</v>
      </c>
      <c r="G20" s="27">
        <f>VLOOKUP(C20,коэффициенты!$E$2:$H$230,2,FALSE)</f>
        <v>0</v>
      </c>
      <c r="H20" s="27">
        <f>VLOOKUP(C20,коэффициенты!$E$2:$H$230,3,FALSE)</f>
        <v>0</v>
      </c>
      <c r="I20" s="27">
        <f>VLOOKUP(C20,коэффициенты!$E$2:$H$230,4,FALSE)</f>
        <v>0.10069444444444445</v>
      </c>
      <c r="J20" s="27">
        <f>IF(N20&gt;0,(N20-M20)*коэффициенты!$B$7)+IF(Q20&gt;0,(Q20-P20)*коэффициенты!$B$8)+IF(T20&gt;0,(T20-S20)*коэффициенты!$B$9)+IF(Y20&gt;0,(Y20-X20)*коэффициенты!$B$11)+IF(AA20&gt;0,(AA20-Z20)*коэффициенты!$B$12)+IF(AD20&gt;0,(AD20-AC20)*коэффициенты!$B$13)+IF(AH20&gt;0,(AH20-AG20)*коэффициенты!$B$14)</f>
        <v>0.20415509259259257</v>
      </c>
      <c r="K20" s="28">
        <f>D20-E20+F20+G20+H20-I20+J20</f>
        <v>0.35032407407407407</v>
      </c>
      <c r="L20" s="7">
        <v>0.25395833333333334</v>
      </c>
      <c r="M20" s="7">
        <v>0.25395833333333334</v>
      </c>
      <c r="N20" s="7">
        <v>0.2559953703703704</v>
      </c>
      <c r="O20" s="7">
        <v>0.0701736111111111</v>
      </c>
      <c r="P20" s="7">
        <v>0.07497685185185186</v>
      </c>
      <c r="Q20" s="7">
        <v>0.07607638888888889</v>
      </c>
      <c r="R20" s="7">
        <v>0.11943287037037037</v>
      </c>
      <c r="S20" s="7">
        <v>0.12158564814814815</v>
      </c>
      <c r="T20" s="7">
        <v>0.12311342592592593</v>
      </c>
      <c r="U20" s="7">
        <v>0.08252314814814815</v>
      </c>
      <c r="V20" s="7"/>
      <c r="W20" s="7">
        <v>0.04677083333333334</v>
      </c>
      <c r="X20" s="7">
        <v>0.05178240740740741</v>
      </c>
      <c r="Y20" s="7">
        <v>0.053298611111111116</v>
      </c>
      <c r="Z20" s="7">
        <v>0.14349537037037038</v>
      </c>
      <c r="AA20" s="7">
        <v>0.1625810185185185</v>
      </c>
      <c r="AB20" s="15">
        <v>0.19387731481481482</v>
      </c>
      <c r="AC20" s="15">
        <v>0.20184027777777777</v>
      </c>
      <c r="AD20" s="15">
        <v>0.20230324074074071</v>
      </c>
      <c r="AE20" s="15">
        <v>0.045752314814814815</v>
      </c>
      <c r="AF20" s="15">
        <v>0.24033564814814815</v>
      </c>
      <c r="AG20" s="15">
        <v>0.24033564814814815</v>
      </c>
      <c r="AH20" s="15">
        <v>0.24157407407407408</v>
      </c>
      <c r="AI20" s="15"/>
      <c r="AJ20" s="15"/>
      <c r="AK20" s="15"/>
      <c r="AL20" s="15"/>
      <c r="AM20" s="15"/>
      <c r="AN20" s="15"/>
    </row>
    <row r="21" spans="1:40" ht="13.5">
      <c r="A21" s="49">
        <v>18</v>
      </c>
      <c r="B21" s="25" t="s">
        <v>0</v>
      </c>
      <c r="C21" s="26" t="s">
        <v>295</v>
      </c>
      <c r="D21" s="26" t="s">
        <v>15</v>
      </c>
      <c r="E21" s="27">
        <f>M21-L21+P21-O21+S21-R21+X21-W21+AC21-AB21+AG21-AF21</f>
        <v>0.0262384259259259</v>
      </c>
      <c r="F21" s="27">
        <f>(8-COUNT(L21,O21,R21,U21,W21,Z21,AB21,AF21))*коэффициенты!$B$2</f>
        <v>0</v>
      </c>
      <c r="G21" s="27">
        <f>VLOOKUP(C21,коэффициенты!$E$2:$H$230,2,FALSE)</f>
        <v>0</v>
      </c>
      <c r="H21" s="27">
        <f>VLOOKUP(C21,коэффициенты!$E$2:$H$230,3,FALSE)</f>
        <v>0</v>
      </c>
      <c r="I21" s="27">
        <f>VLOOKUP(C21,коэффициенты!$E$2:$H$230,4,FALSE)</f>
        <v>0.15277777777777776</v>
      </c>
      <c r="J21" s="27">
        <f>IF(N21&gt;0,(N21-M21)*коэффициенты!$B$7)+IF(Q21&gt;0,(Q21-P21)*коэффициенты!$B$8)+IF(T21&gt;0,(T21-S21)*коэффициенты!$B$9)+IF(Y21&gt;0,(Y21-X21)*коэффициенты!$B$11)+IF(AA21&gt;0,(AA21-Z21)*коэффициенты!$B$12)+IF(AD21&gt;0,(AD21-AC21)*коэффициенты!$B$13)+IF(AH21&gt;0,(AH21-AG21)*коэффициенты!$B$14)</f>
        <v>0.2539699074074072</v>
      </c>
      <c r="K21" s="28">
        <f>D21-E21+F21+G21+H21-I21+J21</f>
        <v>0.35444444444444434</v>
      </c>
      <c r="L21" s="7">
        <v>0.26636574074074076</v>
      </c>
      <c r="M21" s="7">
        <v>0.26636574074074076</v>
      </c>
      <c r="N21" s="7">
        <v>0.2679398148148148</v>
      </c>
      <c r="O21" s="7">
        <v>0.04074074074074074</v>
      </c>
      <c r="P21" s="7">
        <v>0.054872685185185184</v>
      </c>
      <c r="Q21" s="7">
        <v>0.056388888888888884</v>
      </c>
      <c r="R21" s="7">
        <v>0.12842592592592592</v>
      </c>
      <c r="S21" s="7">
        <v>0.12971064814814814</v>
      </c>
      <c r="T21" s="7">
        <v>0.13065972222222222</v>
      </c>
      <c r="U21" s="7">
        <v>0.06273148148148149</v>
      </c>
      <c r="V21" s="7"/>
      <c r="W21" s="7">
        <v>0.0787962962962963</v>
      </c>
      <c r="X21" s="7">
        <v>0.07957175925925926</v>
      </c>
      <c r="Y21" s="7">
        <v>0.08164351851851852</v>
      </c>
      <c r="Z21" s="7">
        <v>0.1566898148148148</v>
      </c>
      <c r="AA21" s="7">
        <v>0.17289351851851853</v>
      </c>
      <c r="AB21" s="15">
        <v>0.200150462962963</v>
      </c>
      <c r="AC21" s="15">
        <v>0.21019675925925926</v>
      </c>
      <c r="AD21" s="15">
        <v>0.21090277777777777</v>
      </c>
      <c r="AE21" s="15">
        <v>0.07729166666666666</v>
      </c>
      <c r="AF21" s="15">
        <v>0.24905092592592593</v>
      </c>
      <c r="AG21" s="15">
        <v>0.24905092592592593</v>
      </c>
      <c r="AH21" s="15">
        <v>0.2533912037037037</v>
      </c>
      <c r="AI21" s="15"/>
      <c r="AJ21" s="15"/>
      <c r="AK21" s="15"/>
      <c r="AL21" s="15"/>
      <c r="AM21" s="15"/>
      <c r="AN21" s="15"/>
    </row>
    <row r="22" spans="1:34" ht="13.5">
      <c r="A22" s="34">
        <v>19</v>
      </c>
      <c r="B22" s="25" t="s">
        <v>0</v>
      </c>
      <c r="C22" s="26" t="s">
        <v>285</v>
      </c>
      <c r="D22" s="26" t="s">
        <v>43</v>
      </c>
      <c r="E22" s="27">
        <f>M22-L22+P22-O22+S22-R22+X22-W22+AC22-AB22+AG22-AF22</f>
        <v>0.02765046296296303</v>
      </c>
      <c r="F22" s="27">
        <f>(8-COUNT(L22,O22,R22,U22,W22,Z22,AB22,AF22))*коэффициенты!$B$2</f>
        <v>0</v>
      </c>
      <c r="G22" s="27">
        <f>VLOOKUP(C22,коэффициенты!$E$2:$H$230,2,FALSE)</f>
        <v>0</v>
      </c>
      <c r="H22" s="27">
        <f>VLOOKUP(C22,коэффициенты!$E$2:$H$230,3,FALSE)</f>
        <v>0</v>
      </c>
      <c r="I22" s="27">
        <f>VLOOKUP(C22,коэффициенты!$E$2:$H$230,4,FALSE)</f>
        <v>0.1472222222222222</v>
      </c>
      <c r="J22" s="27">
        <f>IF(N22&gt;0,(N22-M22)*коэффициенты!$B$7)+IF(Q22&gt;0,(Q22-P22)*коэффициенты!$B$8)+IF(T22&gt;0,(T22-S22)*коэффициенты!$B$9)+IF(Y22&gt;0,(Y22-X22)*коэффициенты!$B$11)+IF(AA22&gt;0,(AA22-Z22)*коэффициенты!$B$12)+IF(AD22&gt;0,(AD22-AC22)*коэффициенты!$B$13)+IF(AH22&gt;0,(AH22-AG22)*коэффициенты!$B$14)</f>
        <v>0.201423611111111</v>
      </c>
      <c r="K22" s="28">
        <f>D22-E22+F22+G22+H22-I22+J22</f>
        <v>0.35843749999999985</v>
      </c>
      <c r="L22" s="7">
        <v>0.3155787037037037</v>
      </c>
      <c r="M22" s="7">
        <v>0.3155787037037037</v>
      </c>
      <c r="N22" s="7">
        <v>0.31722222222222224</v>
      </c>
      <c r="O22" s="7">
        <v>0.07663194444444445</v>
      </c>
      <c r="P22" s="7">
        <v>0.09207175925925926</v>
      </c>
      <c r="Q22" s="7">
        <v>0.09340277777777778</v>
      </c>
      <c r="R22" s="7">
        <v>0.14452546296296295</v>
      </c>
      <c r="S22" s="7">
        <v>0.14675925925925926</v>
      </c>
      <c r="T22" s="7">
        <v>0.14842592592592593</v>
      </c>
      <c r="U22" s="7">
        <v>0.1005787037037037</v>
      </c>
      <c r="V22" s="7"/>
      <c r="W22" s="7">
        <v>0.06069444444444444</v>
      </c>
      <c r="X22" s="7">
        <v>0.06136574074074074</v>
      </c>
      <c r="Y22" s="7">
        <v>0.0634837962962963</v>
      </c>
      <c r="Z22" s="7">
        <v>0.16403935185185184</v>
      </c>
      <c r="AA22" s="7">
        <v>0.17975694444444446</v>
      </c>
      <c r="AB22" s="15">
        <v>0.21163194444444444</v>
      </c>
      <c r="AC22" s="15">
        <v>0.2209375</v>
      </c>
      <c r="AD22" s="15">
        <v>0.2216087962962963</v>
      </c>
      <c r="AE22" s="15">
        <v>0.06561342592592594</v>
      </c>
      <c r="AF22" s="15">
        <v>0.3012152777777778</v>
      </c>
      <c r="AG22" s="15">
        <v>0.3012152777777778</v>
      </c>
      <c r="AH22" s="15">
        <v>0.3026041666666667</v>
      </c>
    </row>
    <row r="23" spans="1:40" ht="13.5">
      <c r="A23" s="34">
        <v>20</v>
      </c>
      <c r="B23" s="25" t="s">
        <v>0</v>
      </c>
      <c r="C23" s="26" t="s">
        <v>125</v>
      </c>
      <c r="D23" s="26" t="s">
        <v>17</v>
      </c>
      <c r="E23" s="27">
        <f>M23-L23+P23-O23+S23-R23+X23-W23+AC23-AB23+AG23-AF23</f>
        <v>0.009861111111111154</v>
      </c>
      <c r="F23" s="27">
        <f>(8-COUNT(L23,O23,R23,U23,W23,Z23,AB23,AF23))*коэффициенты!$B$2</f>
        <v>0</v>
      </c>
      <c r="G23" s="27">
        <f>VLOOKUP(C23,коэффициенты!$E$2:$H$230,2,FALSE)</f>
        <v>0</v>
      </c>
      <c r="H23" s="27">
        <f>VLOOKUP(C23,коэффициенты!$E$2:$H$230,3,FALSE)</f>
        <v>0</v>
      </c>
      <c r="I23" s="27">
        <f>VLOOKUP(C23,коэффициенты!$E$2:$H$230,4,FALSE)</f>
        <v>0.19791666666666663</v>
      </c>
      <c r="J23" s="27">
        <f>IF(N23&gt;0,(N23-M23)*коэффициенты!$B$7)+IF(Q23&gt;0,(Q23-P23)*коэффициенты!$B$8)+IF(T23&gt;0,(T23-S23)*коэффициенты!$B$9)+IF(Y23&gt;0,(Y23-X23)*коэффициенты!$B$11)+IF(AA23&gt;0,(AA23-Z23)*коэффициенты!$B$12)+IF(AD23&gt;0,(AD23-AC23)*коэффициенты!$B$13)+IF(AH23&gt;0,(AH23-AG23)*коэффициенты!$B$14)</f>
        <v>0.2945949074074067</v>
      </c>
      <c r="K23" s="28">
        <f>D23-E23+F23+G23+H23-I23+J23</f>
        <v>0.3690856481481474</v>
      </c>
      <c r="L23" s="7">
        <v>0.2678125</v>
      </c>
      <c r="M23" s="7">
        <v>0.2678125</v>
      </c>
      <c r="N23" s="7">
        <v>0.27060185185185187</v>
      </c>
      <c r="O23" s="7">
        <v>0.04819444444444445</v>
      </c>
      <c r="P23" s="7">
        <v>0.050729166666666665</v>
      </c>
      <c r="Q23" s="7">
        <v>0.05273148148148148</v>
      </c>
      <c r="R23" s="7">
        <v>0.12237268518518518</v>
      </c>
      <c r="S23" s="7">
        <v>0.12386574074074075</v>
      </c>
      <c r="T23" s="7">
        <v>0.12565972222222221</v>
      </c>
      <c r="U23" s="7">
        <v>0.05979166666666667</v>
      </c>
      <c r="V23" s="7"/>
      <c r="W23" s="7">
        <v>0.07504629629629629</v>
      </c>
      <c r="X23" s="7">
        <v>0.0760300925925926</v>
      </c>
      <c r="Y23" s="7">
        <v>0.0789699074074074</v>
      </c>
      <c r="Z23" s="7">
        <v>0.13495370370370371</v>
      </c>
      <c r="AA23" s="7">
        <v>0.1577199074074074</v>
      </c>
      <c r="AB23" s="15">
        <v>0.20297453703703705</v>
      </c>
      <c r="AC23" s="15">
        <v>0.20782407407407408</v>
      </c>
      <c r="AD23" s="15">
        <v>0.20849537037037036</v>
      </c>
      <c r="AE23" s="15">
        <v>0.07393518518518519</v>
      </c>
      <c r="AF23" s="15">
        <v>0.25030092592592595</v>
      </c>
      <c r="AG23" s="15">
        <v>0.25030092592592595</v>
      </c>
      <c r="AH23" s="15">
        <v>0.25278935185185186</v>
      </c>
      <c r="AI23" s="15"/>
      <c r="AJ23" s="15"/>
      <c r="AK23" s="15"/>
      <c r="AL23" s="15"/>
      <c r="AM23" s="15"/>
      <c r="AN23" s="15"/>
    </row>
    <row r="24" spans="1:40" ht="13.5">
      <c r="A24" s="49">
        <v>21</v>
      </c>
      <c r="B24" s="25" t="s">
        <v>0</v>
      </c>
      <c r="C24" s="26" t="s">
        <v>120</v>
      </c>
      <c r="D24" s="26" t="s">
        <v>29</v>
      </c>
      <c r="E24" s="27">
        <f>M24-L24+P24-O24+S24-R24+X24-W24+AC24-AB24+AG24-AF24</f>
        <v>0.014675925925925926</v>
      </c>
      <c r="F24" s="27">
        <f>(8-COUNT(L24,O24,R24,U24,W24,Z24,AB24,AF24))*коэффициенты!$B$2</f>
        <v>0</v>
      </c>
      <c r="G24" s="27">
        <f>VLOOKUP(C24,коэффициенты!$E$2:$H$230,2,FALSE)</f>
        <v>0</v>
      </c>
      <c r="H24" s="27">
        <f>VLOOKUP(C24,коэффициенты!$E$2:$H$230,3,FALSE)</f>
        <v>0</v>
      </c>
      <c r="I24" s="27">
        <f>VLOOKUP(C24,коэффициенты!$E$2:$H$230,4,FALSE)</f>
        <v>0.19374999999999998</v>
      </c>
      <c r="J24" s="27">
        <f>IF(N24&gt;0,(N24-M24)*коэффициенты!$B$7)+IF(Q24&gt;0,(Q24-P24)*коэффициенты!$B$8)+IF(T24&gt;0,(T24-S24)*коэффициенты!$B$9)+IF(Y24&gt;0,(Y24-X24)*коэффициенты!$B$11)+IF(AA24&gt;0,(AA24-Z24)*коэффициенты!$B$12)+IF(AD24&gt;0,(AD24-AC24)*коэффициенты!$B$13)+IF(AH24&gt;0,(AH24-AG24)*коэффициенты!$B$14)</f>
        <v>0.26556712962962997</v>
      </c>
      <c r="K24" s="28">
        <f>D24-E24+F24+G24+H24-I24+J24</f>
        <v>0.3702083333333337</v>
      </c>
      <c r="L24" s="7">
        <v>0.2972916666666667</v>
      </c>
      <c r="M24" s="7">
        <v>0.2972916666666667</v>
      </c>
      <c r="N24" s="7">
        <v>0.3000462962962963</v>
      </c>
      <c r="O24" s="7">
        <v>0.045717592592592594</v>
      </c>
      <c r="P24" s="7">
        <v>0.047685185185185185</v>
      </c>
      <c r="Q24" s="7">
        <v>0.049479166666666664</v>
      </c>
      <c r="R24" s="7">
        <v>0.13167824074074075</v>
      </c>
      <c r="S24" s="7">
        <v>0.13292824074074075</v>
      </c>
      <c r="T24" s="7">
        <v>0.13515046296296296</v>
      </c>
      <c r="U24" s="7">
        <v>0.060821759259259256</v>
      </c>
      <c r="V24" s="7"/>
      <c r="W24" s="7">
        <v>0.07737268518518518</v>
      </c>
      <c r="X24" s="7">
        <v>0.07814814814814815</v>
      </c>
      <c r="Y24" s="7">
        <v>0.07981481481481481</v>
      </c>
      <c r="Z24" s="7">
        <v>0.15690972222222221</v>
      </c>
      <c r="AA24" s="7">
        <v>0.1744212962962963</v>
      </c>
      <c r="AB24" s="15">
        <v>0.21035879629629628</v>
      </c>
      <c r="AC24" s="15">
        <v>0.22104166666666666</v>
      </c>
      <c r="AD24" s="15">
        <v>0.2217824074074074</v>
      </c>
      <c r="AE24" s="15">
        <v>0.07525462962962963</v>
      </c>
      <c r="AF24" s="15">
        <v>0.2794560185185185</v>
      </c>
      <c r="AG24" s="15">
        <v>0.2794560185185185</v>
      </c>
      <c r="AH24" s="15">
        <v>0.2820023148148148</v>
      </c>
      <c r="AI24" s="15"/>
      <c r="AJ24" s="15"/>
      <c r="AK24" s="15"/>
      <c r="AL24" s="15"/>
      <c r="AM24" s="15"/>
      <c r="AN24" s="15"/>
    </row>
    <row r="25" spans="1:40" ht="13.5">
      <c r="A25" s="34">
        <v>22</v>
      </c>
      <c r="B25" s="25" t="s">
        <v>0</v>
      </c>
      <c r="C25" s="26" t="s">
        <v>283</v>
      </c>
      <c r="D25" s="26" t="s">
        <v>32</v>
      </c>
      <c r="E25" s="27">
        <f>M25-L25+P25-O25+S25-R25+X25-W25+AC25-AB25+AG25-AF25</f>
        <v>0.027638888888888935</v>
      </c>
      <c r="F25" s="27">
        <f>(8-COUNT(L25,O25,R25,U25,W25,Z25,AB25,AF25))*коэффициенты!$B$2</f>
        <v>0</v>
      </c>
      <c r="G25" s="27">
        <f>VLOOKUP(C25,коэффициенты!$E$2:$H$230,2,FALSE)</f>
        <v>0</v>
      </c>
      <c r="H25" s="27">
        <f>VLOOKUP(C25,коэффициенты!$E$2:$H$230,3,FALSE)</f>
        <v>0</v>
      </c>
      <c r="I25" s="27">
        <f>VLOOKUP(C25,коэффициенты!$E$2:$H$230,4,FALSE)</f>
        <v>0.18541666666666665</v>
      </c>
      <c r="J25" s="27">
        <f>IF(N25&gt;0,(N25-M25)*коэффициенты!$B$7)+IF(Q25&gt;0,(Q25-P25)*коэффициенты!$B$8)+IF(T25&gt;0,(T25-S25)*коэффициенты!$B$9)+IF(Y25&gt;0,(Y25-X25)*коэффициенты!$B$11)+IF(AA25&gt;0,(AA25-Z25)*коэффициенты!$B$12)+IF(AD25&gt;0,(AD25-AC25)*коэффициенты!$B$13)+IF(AH25&gt;0,(AH25-AG25)*коэффициенты!$B$14)</f>
        <v>0.26878472222222394</v>
      </c>
      <c r="K25" s="28">
        <f>D25-E25+F25+G25+H25-I25+J25</f>
        <v>0.3705902777777794</v>
      </c>
      <c r="L25" s="7">
        <v>0.29474537037037035</v>
      </c>
      <c r="M25" s="7">
        <v>0.29474537037037035</v>
      </c>
      <c r="N25" s="7">
        <v>0.29651620370370374</v>
      </c>
      <c r="O25" s="7">
        <v>0.06763888888888889</v>
      </c>
      <c r="P25" s="7">
        <v>0.08318287037037037</v>
      </c>
      <c r="Q25" s="7">
        <v>0.08479166666666667</v>
      </c>
      <c r="R25" s="7">
        <v>0.14189814814814813</v>
      </c>
      <c r="S25" s="7">
        <v>0.1462152777777778</v>
      </c>
      <c r="T25" s="7">
        <v>0.14833333333333334</v>
      </c>
      <c r="U25" s="7">
        <v>0.09273148148148148</v>
      </c>
      <c r="V25" s="7"/>
      <c r="W25" s="7">
        <v>0.051550925925925924</v>
      </c>
      <c r="X25" s="7">
        <v>0.05202546296296296</v>
      </c>
      <c r="Y25" s="7">
        <v>0.05401620370370371</v>
      </c>
      <c r="Z25" s="7">
        <v>0.15927083333333333</v>
      </c>
      <c r="AA25" s="7">
        <v>0.175</v>
      </c>
      <c r="AB25" s="15">
        <v>0.2179398148148148</v>
      </c>
      <c r="AC25" s="15">
        <v>0.22524305555555557</v>
      </c>
      <c r="AD25" s="15">
        <v>0.22611111111111112</v>
      </c>
      <c r="AE25" s="15">
        <v>0.056400462962962965</v>
      </c>
      <c r="AF25" s="15">
        <v>0.26403935185185184</v>
      </c>
      <c r="AG25" s="15">
        <v>0.26403935185185184</v>
      </c>
      <c r="AH25" s="15">
        <v>0.2680092592592593</v>
      </c>
      <c r="AI25" s="15"/>
      <c r="AJ25" s="16"/>
      <c r="AK25" s="15"/>
      <c r="AL25" s="16"/>
      <c r="AM25" s="15"/>
      <c r="AN25" s="16"/>
    </row>
    <row r="26" spans="1:49" ht="13.5">
      <c r="A26" s="34">
        <v>23</v>
      </c>
      <c r="B26" s="25" t="s">
        <v>0</v>
      </c>
      <c r="C26" s="26" t="s">
        <v>119</v>
      </c>
      <c r="D26" s="26" t="s">
        <v>11</v>
      </c>
      <c r="E26" s="27">
        <f>M26-L26+P26-O26+S26-R26+X26-W26+AC26-AB26+AG26-AF26</f>
        <v>0.010983796296296283</v>
      </c>
      <c r="F26" s="27">
        <f>(8-COUNT(L26,O26,R26,U26,W26,Z26,AB26,AF26))*коэффициенты!$B$2</f>
        <v>0</v>
      </c>
      <c r="G26" s="27">
        <f>VLOOKUP(C26,коэффициенты!$E$2:$H$230,2,FALSE)</f>
        <v>0</v>
      </c>
      <c r="H26" s="27">
        <f>VLOOKUP(C26,коэффициенты!$E$2:$H$230,3,FALSE)</f>
        <v>0.013888888888888888</v>
      </c>
      <c r="I26" s="27">
        <f>VLOOKUP(C26,коэффициенты!$E$2:$H$230,4,FALSE)</f>
        <v>0.19791666666666666</v>
      </c>
      <c r="J26" s="27">
        <f>IF(N26&gt;0,(N26-M26)*коэффициенты!$B$7)+IF(Q26&gt;0,(Q26-P26)*коэффициенты!$B$8)+IF(T26&gt;0,(T26-S26)*коэффициенты!$B$9)+IF(Y26&gt;0,(Y26-X26)*коэффициенты!$B$11)+IF(AA26&gt;0,(AA26-Z26)*коэффициенты!$B$12)+IF(AD26&gt;0,(AD26-AC26)*коэффициенты!$B$13)+IF(AH26&gt;0,(AH26-AG26)*коэффициенты!$B$14)</f>
        <v>0.3079166666666664</v>
      </c>
      <c r="K26" s="28">
        <f>D26-E26+F26+G26+H26-I26+J26</f>
        <v>0.3744328703703701</v>
      </c>
      <c r="L26" s="7">
        <v>0.24700231481481483</v>
      </c>
      <c r="M26" s="7">
        <v>0.24700231481481483</v>
      </c>
      <c r="N26" s="7">
        <v>0.2528125</v>
      </c>
      <c r="O26" s="7">
        <v>0.05650462962962963</v>
      </c>
      <c r="P26" s="7">
        <v>0.06215277777777778</v>
      </c>
      <c r="Q26" s="7">
        <v>0.06458333333333334</v>
      </c>
      <c r="R26" s="7">
        <v>0.10700231481481481</v>
      </c>
      <c r="S26" s="7">
        <v>0.1103125</v>
      </c>
      <c r="T26" s="7">
        <v>0.11263888888888889</v>
      </c>
      <c r="U26" s="7">
        <v>0.07193287037037037</v>
      </c>
      <c r="V26" s="7"/>
      <c r="W26" s="7">
        <v>0.04626157407407407</v>
      </c>
      <c r="X26" s="7">
        <v>0.04626157407407407</v>
      </c>
      <c r="Y26" s="7">
        <v>0.04827546296296296</v>
      </c>
      <c r="Z26" s="7">
        <v>0.1269560185185185</v>
      </c>
      <c r="AA26" s="7">
        <v>0.14113425925925926</v>
      </c>
      <c r="AB26" s="15">
        <v>0.16631944444444444</v>
      </c>
      <c r="AC26" s="15">
        <v>0.1683449074074074</v>
      </c>
      <c r="AD26" s="15">
        <v>0.16898148148148148</v>
      </c>
      <c r="AE26" s="15">
        <v>0.04280092592592593</v>
      </c>
      <c r="AF26" s="15">
        <v>0.21717592592592594</v>
      </c>
      <c r="AG26" s="15">
        <v>0.21717592592592594</v>
      </c>
      <c r="AH26" s="15">
        <v>0.21883101851851852</v>
      </c>
      <c r="AI26" s="15"/>
      <c r="AJ26" s="15"/>
      <c r="AK26" s="15"/>
      <c r="AL26" s="15"/>
      <c r="AM26" s="15"/>
      <c r="AN26" s="15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0" ht="13.5">
      <c r="A27" s="49">
        <v>24</v>
      </c>
      <c r="B27" s="25" t="s">
        <v>0</v>
      </c>
      <c r="C27" s="26" t="s">
        <v>293</v>
      </c>
      <c r="D27" s="26" t="s">
        <v>27</v>
      </c>
      <c r="E27" s="27">
        <f>M27-L27+P27-O27+S27-R27+X27-W27+AC27-AB27+AG27-AF27</f>
        <v>0.02743055555555557</v>
      </c>
      <c r="F27" s="27">
        <f>(8-COUNT(L27,O27,R27,U27,W27,Z27,AB27,AF27))*коэффициенты!$B$2</f>
        <v>0</v>
      </c>
      <c r="G27" s="27">
        <f>VLOOKUP(C27,коэффициенты!$E$2:$H$230,2,FALSE)</f>
        <v>0</v>
      </c>
      <c r="H27" s="27">
        <f>VLOOKUP(C27,коэффициенты!$E$2:$H$230,3,FALSE)</f>
        <v>0</v>
      </c>
      <c r="I27" s="27">
        <f>VLOOKUP(C27,коэффициенты!$E$2:$H$230,4,FALSE)</f>
        <v>0.19097222222222218</v>
      </c>
      <c r="J27" s="27">
        <f>IF(N27&gt;0,(N27-M27)*коэффициенты!$B$7)+IF(Q27&gt;0,(Q27-P27)*коэффициенты!$B$8)+IF(T27&gt;0,(T27-S27)*коэффициенты!$B$9)+IF(Y27&gt;0,(Y27-X27)*коэффициенты!$B$11)+IF(AA27&gt;0,(AA27-Z27)*коэффициенты!$B$12)+IF(AD27&gt;0,(AD27-AC27)*коэффициенты!$B$13)+IF(AH27&gt;0,(AH27-AG27)*коэффициенты!$B$14)</f>
        <v>0.2896990740740738</v>
      </c>
      <c r="K27" s="28">
        <f>D27-E27+F27+G27+H27-I27+J27</f>
        <v>0.37876157407407385</v>
      </c>
      <c r="L27" s="7">
        <v>0.2907986111111111</v>
      </c>
      <c r="M27" s="7">
        <v>0.2907986111111111</v>
      </c>
      <c r="N27" s="7">
        <v>0.2931828703703704</v>
      </c>
      <c r="O27" s="7">
        <v>0.08024305555555555</v>
      </c>
      <c r="P27" s="7">
        <v>0.08532407407407407</v>
      </c>
      <c r="Q27" s="7">
        <v>0.08775462962962964</v>
      </c>
      <c r="R27" s="7">
        <v>0.14229166666666668</v>
      </c>
      <c r="S27" s="7">
        <v>0.15378472222222223</v>
      </c>
      <c r="T27" s="7">
        <v>0.1561921296296296</v>
      </c>
      <c r="U27" s="7">
        <v>0.09469907407407407</v>
      </c>
      <c r="V27" s="7"/>
      <c r="W27" s="7">
        <v>0.061620370370370374</v>
      </c>
      <c r="X27" s="7">
        <v>0.06533564814814814</v>
      </c>
      <c r="Y27" s="7">
        <v>0.06734953703703704</v>
      </c>
      <c r="Z27" s="7">
        <v>0.17168981481481482</v>
      </c>
      <c r="AA27" s="7">
        <v>0.18907407407407406</v>
      </c>
      <c r="AB27" s="15">
        <v>0.22413194444444443</v>
      </c>
      <c r="AC27" s="15">
        <v>0.23127314814814814</v>
      </c>
      <c r="AD27" s="15">
        <v>0.23195601851851852</v>
      </c>
      <c r="AE27" s="15">
        <v>0.059618055555555556</v>
      </c>
      <c r="AF27" s="15">
        <v>0.27851851851851855</v>
      </c>
      <c r="AG27" s="15">
        <v>0.27851851851851855</v>
      </c>
      <c r="AH27" s="15">
        <v>0.28194444444444444</v>
      </c>
      <c r="AI27" s="15"/>
      <c r="AJ27" s="15"/>
      <c r="AK27" s="15"/>
      <c r="AL27" s="15"/>
      <c r="AM27" s="15"/>
      <c r="AN27" s="15"/>
    </row>
    <row r="28" spans="1:34" ht="13.5">
      <c r="A28" s="34">
        <v>25</v>
      </c>
      <c r="B28" s="25" t="s">
        <v>0</v>
      </c>
      <c r="C28" s="26" t="s">
        <v>258</v>
      </c>
      <c r="D28" s="26" t="s">
        <v>52</v>
      </c>
      <c r="E28" s="27">
        <f>M28-L28+P28-O28+S28-R28+X28-W28+AC28-AB28+AG28-AF28</f>
        <v>0.02454861111111123</v>
      </c>
      <c r="F28" s="27">
        <f>(8-COUNT(L28,O28,R28,U28,W28,Z28,AB28,AF28))*коэффициенты!$B$2</f>
        <v>0</v>
      </c>
      <c r="G28" s="27">
        <f>VLOOKUP(C28,коэффициенты!$E$2:$H$230,2,FALSE)</f>
        <v>0</v>
      </c>
      <c r="H28" s="27">
        <f>VLOOKUP(C28,коэффициенты!$E$2:$H$230,3,FALSE)</f>
        <v>0</v>
      </c>
      <c r="I28" s="27">
        <f>VLOOKUP(C28,коэффициенты!$E$2:$H$230,4,FALSE)</f>
        <v>0.19791666666666663</v>
      </c>
      <c r="J28" s="27">
        <f>IF(N28&gt;0,(N28-M28)*коэффициенты!$B$7)+IF(Q28&gt;0,(Q28-P28)*коэффициенты!$B$8)+IF(T28&gt;0,(T28-S28)*коэффициенты!$B$9)+IF(Y28&gt;0,(Y28-X28)*коэффициенты!$B$11)+IF(AA28&gt;0,(AA28-Z28)*коэффициенты!$B$12)+IF(AD28&gt;0,(AD28-AC28)*коэффициенты!$B$13)+IF(AH28&gt;0,(AH28-AG28)*коэффициенты!$B$14)</f>
        <v>0.2523958333333317</v>
      </c>
      <c r="K28" s="28">
        <f>D28-E28+F28+G28+H28-I28+J28</f>
        <v>0.3811689814814798</v>
      </c>
      <c r="L28" s="7">
        <v>0.32358796296296294</v>
      </c>
      <c r="M28" s="7">
        <v>0.3277314814814815</v>
      </c>
      <c r="N28" s="7">
        <v>0.3289583333333333</v>
      </c>
      <c r="O28" s="7">
        <v>0.05322916666666666</v>
      </c>
      <c r="P28" s="7">
        <v>0.06445601851851852</v>
      </c>
      <c r="Q28" s="7">
        <v>0.06622685185185186</v>
      </c>
      <c r="R28" s="7">
        <v>0.16510416666666666</v>
      </c>
      <c r="S28" s="7">
        <v>0.1678125</v>
      </c>
      <c r="T28" s="7">
        <v>0.1694097222222222</v>
      </c>
      <c r="U28" s="7">
        <v>0.07533564814814815</v>
      </c>
      <c r="V28" s="7"/>
      <c r="W28" s="7">
        <v>0.09401620370370371</v>
      </c>
      <c r="X28" s="7">
        <v>0.09460648148148149</v>
      </c>
      <c r="Y28" s="7">
        <v>0.09886574074074074</v>
      </c>
      <c r="Z28" s="7">
        <v>0.1920601851851852</v>
      </c>
      <c r="AA28" s="7">
        <v>0.2057175925925926</v>
      </c>
      <c r="AB28" s="15">
        <v>0.23643518518518516</v>
      </c>
      <c r="AC28" s="15">
        <v>0.2423148148148148</v>
      </c>
      <c r="AD28" s="15">
        <v>0.24296296296296296</v>
      </c>
      <c r="AE28" s="15">
        <v>0.10155092592592592</v>
      </c>
      <c r="AF28" s="15">
        <v>0.2873263888888889</v>
      </c>
      <c r="AG28" s="15">
        <v>0.2873263888888889</v>
      </c>
      <c r="AH28" s="15">
        <v>0.2907638888888889</v>
      </c>
    </row>
    <row r="29" spans="1:40" ht="13.5">
      <c r="A29" s="34">
        <v>26</v>
      </c>
      <c r="B29" s="25" t="s">
        <v>0</v>
      </c>
      <c r="C29" s="26" t="s">
        <v>135</v>
      </c>
      <c r="D29" s="26" t="s">
        <v>18</v>
      </c>
      <c r="E29" s="27">
        <f>M29-L29+P29-O29+S29-R29+X29-W29+AC29-AB29+AG29-AF29</f>
        <v>0.00991898148148146</v>
      </c>
      <c r="F29" s="27">
        <f>(8-COUNT(L29,O29,R29,U29,W29,Z29,AB29,AF29))*коэффициенты!$B$2</f>
        <v>0</v>
      </c>
      <c r="G29" s="27">
        <f>VLOOKUP(C29,коэффициенты!$E$2:$H$230,2,FALSE)</f>
        <v>0</v>
      </c>
      <c r="H29" s="27">
        <f>VLOOKUP(C29,коэффициенты!$E$2:$H$230,3,FALSE)</f>
        <v>0.041666666666666664</v>
      </c>
      <c r="I29" s="27">
        <f>VLOOKUP(C29,коэффициенты!$E$2:$H$230,4,FALSE)</f>
        <v>0.17916666666666664</v>
      </c>
      <c r="J29" s="27">
        <f>IF(N29&gt;0,(N29-M29)*коэффициенты!$B$7)+IF(Q29&gt;0,(Q29-P29)*коэффициенты!$B$8)+IF(T29&gt;0,(T29-S29)*коэффициенты!$B$9)+IF(Y29&gt;0,(Y29-X29)*коэффициенты!$B$11)+IF(AA29&gt;0,(AA29-Z29)*коэффициенты!$B$12)+IF(AD29&gt;0,(AD29-AC29)*коэффициенты!$B$13)+IF(AH29&gt;0,(AH29-AG29)*коэффициенты!$B$14)</f>
        <v>0.24269675925925926</v>
      </c>
      <c r="K29" s="28">
        <f>D29-E29+F29+G29+H29-I29+J29</f>
        <v>0.3830208333333334</v>
      </c>
      <c r="L29" s="7">
        <v>0.2752777777777778</v>
      </c>
      <c r="M29" s="7">
        <v>0.2752777777777778</v>
      </c>
      <c r="N29" s="7">
        <v>0.2772337962962963</v>
      </c>
      <c r="O29" s="7">
        <v>0.045254629629629624</v>
      </c>
      <c r="P29" s="7">
        <v>0.0499537037037037</v>
      </c>
      <c r="Q29" s="7">
        <v>0.051076388888888886</v>
      </c>
      <c r="R29" s="7">
        <v>0.1173263888888889</v>
      </c>
      <c r="S29" s="7">
        <v>0.11873842592592593</v>
      </c>
      <c r="T29" s="7">
        <v>0.11998842592592592</v>
      </c>
      <c r="U29" s="7">
        <v>0.05761574074074074</v>
      </c>
      <c r="V29" s="7"/>
      <c r="W29" s="7">
        <v>0.06819444444444445</v>
      </c>
      <c r="X29" s="7">
        <v>0.06848379629629629</v>
      </c>
      <c r="Y29" s="7">
        <v>0.07129629629629629</v>
      </c>
      <c r="Z29" s="7">
        <v>0.13650462962962964</v>
      </c>
      <c r="AA29" s="7">
        <v>0.15534722222222222</v>
      </c>
      <c r="AB29" s="15">
        <v>0.1887615740740741</v>
      </c>
      <c r="AC29" s="15">
        <v>0.1922800925925926</v>
      </c>
      <c r="AD29" s="15">
        <v>0.19292824074074075</v>
      </c>
      <c r="AE29" s="15">
        <v>0.0731712962962963</v>
      </c>
      <c r="AF29" s="15">
        <v>0.25469907407407405</v>
      </c>
      <c r="AG29" s="15">
        <v>0.25469907407407405</v>
      </c>
      <c r="AH29" s="15">
        <v>0.25733796296296296</v>
      </c>
      <c r="AI29" s="15"/>
      <c r="AJ29" s="15"/>
      <c r="AK29" s="15"/>
      <c r="AL29" s="15"/>
      <c r="AM29" s="15"/>
      <c r="AN29" s="15"/>
    </row>
    <row r="30" spans="1:34" ht="13.5">
      <c r="A30" s="49">
        <v>27</v>
      </c>
      <c r="B30" s="25" t="s">
        <v>0</v>
      </c>
      <c r="C30" s="26" t="s">
        <v>132</v>
      </c>
      <c r="D30" s="26" t="s">
        <v>41</v>
      </c>
      <c r="E30" s="27">
        <f>M30-L30+P30-O30+S30-R30+X30-W30+AC30-AB30+AG30-AF30</f>
        <v>0.017175925925925983</v>
      </c>
      <c r="F30" s="27">
        <f>(8-COUNT(L30,O30,R30,U30,W30,Z30,AB30,AF30))*коэффициенты!$B$2</f>
        <v>0</v>
      </c>
      <c r="G30" s="27">
        <f>VLOOKUP(C30,коэффициенты!$E$2:$H$230,2,FALSE)</f>
        <v>0</v>
      </c>
      <c r="H30" s="27">
        <f>VLOOKUP(C30,коэффициенты!$E$2:$H$230,3,FALSE)</f>
        <v>0</v>
      </c>
      <c r="I30" s="27">
        <f>VLOOKUP(C30,коэффициенты!$E$2:$H$230,4,FALSE)</f>
        <v>0.19444444444444442</v>
      </c>
      <c r="J30" s="27">
        <f>IF(N30&gt;0,(N30-M30)*коэффициенты!$B$7)+IF(Q30&gt;0,(Q30-P30)*коэффициенты!$B$8)+IF(T30&gt;0,(T30-S30)*коэффициенты!$B$9)+IF(Y30&gt;0,(Y30-X30)*коэффициенты!$B$11)+IF(AA30&gt;0,(AA30-Z30)*коэффициенты!$B$12)+IF(AD30&gt;0,(AD30-AC30)*коэффициенты!$B$13)+IF(AH30&gt;0,(AH30-AG30)*коэффициенты!$B$14)</f>
        <v>0.26408564814814756</v>
      </c>
      <c r="K30" s="28">
        <f>D30-E30+F30+G30+H30-I30+J30</f>
        <v>0.38415509259259195</v>
      </c>
      <c r="L30" s="7">
        <v>0.3115625</v>
      </c>
      <c r="M30" s="7">
        <v>0.3115625</v>
      </c>
      <c r="N30" s="7">
        <v>0.3136111111111111</v>
      </c>
      <c r="O30" s="7">
        <v>0.039143518518518515</v>
      </c>
      <c r="P30" s="7">
        <v>0.0433912037037037</v>
      </c>
      <c r="Q30" s="7">
        <v>0.04456018518518518</v>
      </c>
      <c r="R30" s="7">
        <v>0.13025462962962964</v>
      </c>
      <c r="S30" s="7">
        <v>0.13458333333333333</v>
      </c>
      <c r="T30" s="7">
        <v>0.13600694444444444</v>
      </c>
      <c r="U30" s="7">
        <v>0.05045138888888889</v>
      </c>
      <c r="V30" s="7"/>
      <c r="W30" s="7">
        <v>0.06246527777777777</v>
      </c>
      <c r="X30" s="7">
        <v>0.06435185185185184</v>
      </c>
      <c r="Y30" s="7">
        <v>0.0661111111111111</v>
      </c>
      <c r="Z30" s="7">
        <v>0.16291666666666668</v>
      </c>
      <c r="AA30" s="7">
        <v>0.18346064814814814</v>
      </c>
      <c r="AB30" s="15">
        <v>0.21578703703703703</v>
      </c>
      <c r="AC30" s="15">
        <v>0.2225</v>
      </c>
      <c r="AD30" s="15">
        <v>0.22300925925925927</v>
      </c>
      <c r="AE30" s="15">
        <v>0.06929398148148148</v>
      </c>
      <c r="AF30" s="15">
        <v>0.28453703703703703</v>
      </c>
      <c r="AG30" s="15">
        <v>0.28453703703703703</v>
      </c>
      <c r="AH30" s="15">
        <v>0.28832175925925924</v>
      </c>
    </row>
    <row r="31" spans="1:40" ht="13.5">
      <c r="A31" s="34">
        <v>28</v>
      </c>
      <c r="B31" s="25" t="s">
        <v>0</v>
      </c>
      <c r="C31" s="26" t="s">
        <v>272</v>
      </c>
      <c r="D31" s="26" t="s">
        <v>35</v>
      </c>
      <c r="E31" s="27">
        <f>M31-L31+P31-O31+S31-R31+X31-W31+AC31-AB31+AG31-AF31</f>
        <v>0.03504629629629624</v>
      </c>
      <c r="F31" s="27">
        <f>(8-COUNT(L31,O31,R31,U31,W31,Z31,AB31,AF31))*коэффициенты!$B$2</f>
        <v>0</v>
      </c>
      <c r="G31" s="27">
        <f>VLOOKUP(C31,коэффициенты!$E$2:$H$230,2,FALSE)</f>
        <v>0</v>
      </c>
      <c r="H31" s="27">
        <f>VLOOKUP(C31,коэффициенты!$E$2:$H$230,3,FALSE)</f>
        <v>0.020833333333333332</v>
      </c>
      <c r="I31" s="27">
        <f>VLOOKUP(C31,коэффициенты!$E$2:$H$230,4,FALSE)</f>
        <v>0.18749999999999997</v>
      </c>
      <c r="J31" s="27">
        <f>IF(N31&gt;0,(N31-M31)*коэффициенты!$B$7)+IF(Q31&gt;0,(Q31-P31)*коэффициенты!$B$8)+IF(T31&gt;0,(T31-S31)*коэффициенты!$B$9)+IF(Y31&gt;0,(Y31-X31)*коэффициенты!$B$11)+IF(AA31&gt;0,(AA31-Z31)*коэффициенты!$B$12)+IF(AD31&gt;0,(AD31-AC31)*коэффициенты!$B$13)+IF(AH31&gt;0,(AH31-AG31)*коэффициенты!$B$14)</f>
        <v>0.26766203703703856</v>
      </c>
      <c r="K31" s="28">
        <f>D31-E31+F31+G31+H31-I31+J31</f>
        <v>0.3880902777777794</v>
      </c>
      <c r="L31" s="7">
        <v>0.29997685185185186</v>
      </c>
      <c r="M31" s="7">
        <v>0.30430555555555555</v>
      </c>
      <c r="N31" s="7">
        <v>0.30756944444444445</v>
      </c>
      <c r="O31" s="7">
        <v>0.0677662037037037</v>
      </c>
      <c r="P31" s="7">
        <v>0.07847222222222222</v>
      </c>
      <c r="Q31" s="7">
        <v>0.08013888888888888</v>
      </c>
      <c r="R31" s="7">
        <v>0.13368055555555555</v>
      </c>
      <c r="S31" s="7">
        <v>0.14103009259259258</v>
      </c>
      <c r="T31" s="7">
        <v>0.1431712962962963</v>
      </c>
      <c r="U31" s="7">
        <v>0.08856481481481482</v>
      </c>
      <c r="V31" s="7"/>
      <c r="W31" s="7">
        <v>0.05199074074074075</v>
      </c>
      <c r="X31" s="7">
        <v>0.0540625</v>
      </c>
      <c r="Y31" s="7">
        <v>0.056400462962962965</v>
      </c>
      <c r="Z31" s="7">
        <v>0.15238425925925925</v>
      </c>
      <c r="AA31" s="7">
        <v>0.17175925925925925</v>
      </c>
      <c r="AB31" s="15">
        <v>0.22097222222222224</v>
      </c>
      <c r="AC31" s="15">
        <v>0.2315625</v>
      </c>
      <c r="AD31" s="15">
        <v>0.23209490740740743</v>
      </c>
      <c r="AE31" s="15">
        <v>0.05032407407407408</v>
      </c>
      <c r="AF31" s="15">
        <v>0.29060185185185183</v>
      </c>
      <c r="AG31" s="15">
        <v>0.29060185185185183</v>
      </c>
      <c r="AH31" s="15">
        <v>0.29239583333333335</v>
      </c>
      <c r="AI31" s="16"/>
      <c r="AJ31" s="16"/>
      <c r="AK31" s="16"/>
      <c r="AL31" s="16"/>
      <c r="AM31" s="16"/>
      <c r="AN31" s="16"/>
    </row>
    <row r="32" spans="1:40" ht="13.5">
      <c r="A32" s="34">
        <v>29</v>
      </c>
      <c r="B32" s="25" t="s">
        <v>0</v>
      </c>
      <c r="C32" s="26" t="s">
        <v>279</v>
      </c>
      <c r="D32" s="26" t="s">
        <v>24</v>
      </c>
      <c r="E32" s="27">
        <f>M32-L32+P32-O32+S32-R32+X32-W32+AC32-AB32+AG32-AF32</f>
        <v>0.018090277777777775</v>
      </c>
      <c r="F32" s="27">
        <f>(8-COUNT(L32,O32,R32,U32,W32,Z32,AB32,AF32))*коэффициенты!$B$2</f>
        <v>0</v>
      </c>
      <c r="G32" s="27">
        <f>VLOOKUP(C32,коэффициенты!$E$2:$H$230,2,FALSE)</f>
        <v>0</v>
      </c>
      <c r="H32" s="27">
        <f>VLOOKUP(C32,коэффициенты!$E$2:$H$230,3,FALSE)</f>
        <v>0.027777777777777776</v>
      </c>
      <c r="I32" s="27">
        <f>VLOOKUP(C32,коэффициенты!$E$2:$H$230,4,FALSE)</f>
        <v>0.13333333333333333</v>
      </c>
      <c r="J32" s="27">
        <f>IF(N32&gt;0,(N32-M32)*коэффициенты!$B$7)+IF(Q32&gt;0,(Q32-P32)*коэффициенты!$B$8)+IF(T32&gt;0,(T32-S32)*коэффициенты!$B$9)+IF(Y32&gt;0,(Y32-X32)*коэффициенты!$B$11)+IF(AA32&gt;0,(AA32-Z32)*коэффициенты!$B$12)+IF(AD32&gt;0,(AD32-AC32)*коэффициенты!$B$13)+IF(AH32&gt;0,(AH32-AG32)*коэффициенты!$B$14)</f>
        <v>0.2130324074074073</v>
      </c>
      <c r="K32" s="28">
        <f>D32-E32+F32+G32+H32-I32+J32</f>
        <v>0.38993055555555545</v>
      </c>
      <c r="L32" s="7">
        <v>0.2863425925925926</v>
      </c>
      <c r="M32" s="7">
        <v>0.2863425925925926</v>
      </c>
      <c r="N32" s="7">
        <v>0.2879513888888889</v>
      </c>
      <c r="O32" s="7">
        <v>0.04400462962962962</v>
      </c>
      <c r="P32" s="7">
        <v>0.05153935185185185</v>
      </c>
      <c r="Q32" s="7">
        <v>0.05309027777777778</v>
      </c>
      <c r="R32" s="7">
        <v>0.1383101851851852</v>
      </c>
      <c r="S32" s="7">
        <v>0.13989583333333333</v>
      </c>
      <c r="T32" s="7">
        <v>0.1414236111111111</v>
      </c>
      <c r="U32" s="7">
        <v>0.06166666666666667</v>
      </c>
      <c r="V32" s="7"/>
      <c r="W32" s="7">
        <v>0.07662037037037038</v>
      </c>
      <c r="X32" s="7">
        <v>0.08047453703703704</v>
      </c>
      <c r="Y32" s="7">
        <v>0.08251157407407407</v>
      </c>
      <c r="Z32" s="7">
        <v>0.15363425925925925</v>
      </c>
      <c r="AA32" s="7">
        <v>0.16627314814814814</v>
      </c>
      <c r="AB32" s="15">
        <v>0.20462962962962963</v>
      </c>
      <c r="AC32" s="15">
        <v>0.20974537037037036</v>
      </c>
      <c r="AD32" s="15">
        <v>0.21033564814814817</v>
      </c>
      <c r="AE32" s="15">
        <v>0.07480324074074074</v>
      </c>
      <c r="AF32" s="15">
        <v>0.263125</v>
      </c>
      <c r="AG32" s="15">
        <v>0.263125</v>
      </c>
      <c r="AH32" s="15">
        <v>0.2657986111111111</v>
      </c>
      <c r="AI32" s="15"/>
      <c r="AJ32" s="15"/>
      <c r="AK32" s="15"/>
      <c r="AL32" s="15"/>
      <c r="AM32" s="15"/>
      <c r="AN32" s="15"/>
    </row>
    <row r="33" spans="1:40" ht="13.5">
      <c r="A33" s="49">
        <v>30</v>
      </c>
      <c r="B33" s="25" t="s">
        <v>0</v>
      </c>
      <c r="C33" s="26" t="s">
        <v>122</v>
      </c>
      <c r="D33" s="26" t="s">
        <v>16</v>
      </c>
      <c r="E33" s="27">
        <f>M33-L33+P33-O33+S33-R33+X33-W33+AC33-AB33+AG33-AF33</f>
        <v>0.008923611111111146</v>
      </c>
      <c r="F33" s="27">
        <f>(8-COUNT(L33,O33,R33,U33,W33,Z33,AB33,AF33))*коэффициенты!$B$2</f>
        <v>0</v>
      </c>
      <c r="G33" s="27">
        <f>VLOOKUP(C33,коэффициенты!$E$2:$H$230,2,FALSE)</f>
        <v>0</v>
      </c>
      <c r="H33" s="27">
        <f>VLOOKUP(C33,коэффициенты!$E$2:$H$230,3,FALSE)</f>
        <v>0</v>
      </c>
      <c r="I33" s="27">
        <f>VLOOKUP(C33,коэффициенты!$E$2:$H$230,4,FALSE)</f>
        <v>0.15277777777777776</v>
      </c>
      <c r="J33" s="27">
        <f>IF(N33&gt;0,(N33-M33)*коэффициенты!$B$7)+IF(Q33&gt;0,(Q33-P33)*коэффициенты!$B$8)+IF(T33&gt;0,(T33-S33)*коэффициенты!$B$9)+IF(Y33&gt;0,(Y33-X33)*коэффициенты!$B$11)+IF(AA33&gt;0,(AA33-Z33)*коэффициенты!$B$12)+IF(AD33&gt;0,(AD33-AC33)*коэффициенты!$B$13)+IF(AH33&gt;0,(AH33-AG33)*коэффициенты!$B$14)</f>
        <v>0.288518518518519</v>
      </c>
      <c r="K33" s="28">
        <f>D33-E33+F33+G33+H33-I33+J33</f>
        <v>0.4078703703703709</v>
      </c>
      <c r="L33" s="7">
        <v>0.26796296296296296</v>
      </c>
      <c r="M33" s="7">
        <v>0.26796296296296296</v>
      </c>
      <c r="N33" s="7">
        <v>0.27011574074074074</v>
      </c>
      <c r="O33" s="7">
        <v>0.06381944444444444</v>
      </c>
      <c r="P33" s="7">
        <v>0.06570601851851852</v>
      </c>
      <c r="Q33" s="7">
        <v>0.06707175925925926</v>
      </c>
      <c r="R33" s="7">
        <v>0.10997685185185185</v>
      </c>
      <c r="S33" s="7">
        <v>0.1124074074074074</v>
      </c>
      <c r="T33" s="7">
        <v>0.11811342592592593</v>
      </c>
      <c r="U33" s="7">
        <v>0.07299768518518518</v>
      </c>
      <c r="V33" s="7"/>
      <c r="W33" s="7">
        <v>0.05103009259259259</v>
      </c>
      <c r="X33" s="7">
        <v>0.053541666666666675</v>
      </c>
      <c r="Y33" s="7">
        <v>0.05486111111111111</v>
      </c>
      <c r="Z33" s="7">
        <v>0.1346875</v>
      </c>
      <c r="AA33" s="7">
        <v>0.1559722222222222</v>
      </c>
      <c r="AB33" s="15">
        <v>0.20291666666666666</v>
      </c>
      <c r="AC33" s="15">
        <v>0.20501157407407408</v>
      </c>
      <c r="AD33" s="15">
        <v>0.20552083333333335</v>
      </c>
      <c r="AE33" s="15">
        <v>0.04984953703703704</v>
      </c>
      <c r="AF33" s="15">
        <v>0.24229166666666666</v>
      </c>
      <c r="AG33" s="14">
        <v>0.24229166666666666</v>
      </c>
      <c r="AH33" s="15">
        <v>0.24412037037037038</v>
      </c>
      <c r="AI33" s="15"/>
      <c r="AJ33" s="15"/>
      <c r="AK33" s="15"/>
      <c r="AL33" s="15"/>
      <c r="AM33" s="15"/>
      <c r="AN33" s="15"/>
    </row>
    <row r="34" spans="1:40" ht="13.5">
      <c r="A34" s="34">
        <v>31</v>
      </c>
      <c r="B34" s="25" t="s">
        <v>0</v>
      </c>
      <c r="C34" s="26" t="s">
        <v>128</v>
      </c>
      <c r="D34" s="26" t="s">
        <v>23</v>
      </c>
      <c r="E34" s="27">
        <f>M34-L34+P34-O34+S34-R34+X34-W34+AC34-AB34+AG34-AF34</f>
        <v>0.022754629629629652</v>
      </c>
      <c r="F34" s="27">
        <f>(8-COUNT(L34,O34,R34,U34,W34,Z34,AB34,AF34))*коэффициенты!$B$2</f>
        <v>0</v>
      </c>
      <c r="G34" s="27">
        <f>VLOOKUP(C34,коэффициенты!$E$2:$H$230,2,FALSE)</f>
        <v>0</v>
      </c>
      <c r="H34" s="27">
        <f>VLOOKUP(C34,коэффициенты!$E$2:$H$230,3,FALSE)</f>
        <v>0</v>
      </c>
      <c r="I34" s="27">
        <f>VLOOKUP(C34,коэффициенты!$E$2:$H$230,4,FALSE)</f>
        <v>0.18402777777777773</v>
      </c>
      <c r="J34" s="27">
        <f>IF(N34&gt;0,(N34-M34)*коэффициенты!$B$7)+IF(Q34&gt;0,(Q34-P34)*коэффициенты!$B$8)+IF(T34&gt;0,(T34-S34)*коэффициенты!$B$9)+IF(Y34&gt;0,(Y34-X34)*коэффициенты!$B$11)+IF(AA34&gt;0,(AA34-Z34)*коэффициенты!$B$12)+IF(AD34&gt;0,(AD34-AC34)*коэффициенты!$B$13)+IF(AH34&gt;0,(AH34-AG34)*коэффициенты!$B$14)</f>
        <v>0.31682870370370425</v>
      </c>
      <c r="K34" s="28">
        <f>D34-E34+F34+G34+H34-I34+J34</f>
        <v>0.4098148148148154</v>
      </c>
      <c r="L34" s="7">
        <v>0.28663194444444445</v>
      </c>
      <c r="M34" s="7">
        <v>0.28760416666666666</v>
      </c>
      <c r="N34" s="7">
        <v>0.28957175925925926</v>
      </c>
      <c r="O34" s="7">
        <v>0.08231481481481481</v>
      </c>
      <c r="P34" s="7">
        <v>0.09565972222222223</v>
      </c>
      <c r="Q34" s="7">
        <v>0.09774305555555556</v>
      </c>
      <c r="R34" s="7">
        <v>0.13320601851851852</v>
      </c>
      <c r="S34" s="7">
        <v>0.13618055555555555</v>
      </c>
      <c r="T34" s="7">
        <v>0.1391550925925926</v>
      </c>
      <c r="U34" s="7">
        <v>0.10498842592592593</v>
      </c>
      <c r="V34" s="7"/>
      <c r="W34" s="7">
        <v>0.0661111111111111</v>
      </c>
      <c r="X34" s="7">
        <v>0.06712962962962964</v>
      </c>
      <c r="Y34" s="7">
        <v>0.06967592592592593</v>
      </c>
      <c r="Z34" s="7">
        <v>0.1552662037037037</v>
      </c>
      <c r="AA34" s="7">
        <v>0.1785763888888889</v>
      </c>
      <c r="AB34" s="15">
        <v>0.2106712962962963</v>
      </c>
      <c r="AC34" s="15">
        <v>0.21511574074074072</v>
      </c>
      <c r="AD34" s="15">
        <v>0.21590277777777778</v>
      </c>
      <c r="AE34" s="15">
        <v>0.06473379629629629</v>
      </c>
      <c r="AF34" s="15">
        <v>0.26261574074074073</v>
      </c>
      <c r="AG34" s="15">
        <v>0.26261574074074073</v>
      </c>
      <c r="AH34" s="15">
        <v>0.26612268518518517</v>
      </c>
      <c r="AI34" s="15"/>
      <c r="AJ34" s="15"/>
      <c r="AK34" s="15"/>
      <c r="AL34" s="15"/>
      <c r="AM34" s="15"/>
      <c r="AN34" s="15"/>
    </row>
    <row r="35" spans="1:40" ht="13.5">
      <c r="A35" s="34">
        <v>32</v>
      </c>
      <c r="B35" s="25" t="s">
        <v>0</v>
      </c>
      <c r="C35" s="26" t="s">
        <v>278</v>
      </c>
      <c r="D35" s="26" t="s">
        <v>28</v>
      </c>
      <c r="E35" s="27">
        <f>M35-L35+P35-O35+S35-R35+X35-W35+AC35-AB35+AG35-AF35</f>
        <v>0.03538194444444448</v>
      </c>
      <c r="F35" s="27">
        <f>(8-COUNT(L35,O35,R35,U35,W35,Z35,AB35,AF35))*коэффициенты!$B$2</f>
        <v>0</v>
      </c>
      <c r="G35" s="27">
        <f>VLOOKUP(C35,коэффициенты!$E$2:$H$230,2,FALSE)</f>
        <v>0</v>
      </c>
      <c r="H35" s="27">
        <f>VLOOKUP(C35,коэффициенты!$E$2:$H$230,3,FALSE)</f>
        <v>0.041666666666666664</v>
      </c>
      <c r="I35" s="27">
        <f>VLOOKUP(C35,коэффициенты!$E$2:$H$230,4,FALSE)</f>
        <v>0.1909722222222222</v>
      </c>
      <c r="J35" s="27">
        <f>IF(N35&gt;0,(N35-M35)*коэффициенты!$B$7)+IF(Q35&gt;0,(Q35-P35)*коэффициенты!$B$8)+IF(T35&gt;0,(T35-S35)*коэффициенты!$B$9)+IF(Y35&gt;0,(Y35-X35)*коэффициенты!$B$11)+IF(AA35&gt;0,(AA35-Z35)*коэффициенты!$B$12)+IF(AD35&gt;0,(AD35-AC35)*коэффициенты!$B$13)+IF(AH35&gt;0,(AH35-AG35)*коэффициенты!$B$14)</f>
        <v>0.2904398148148145</v>
      </c>
      <c r="K35" s="28">
        <f>D35-E35+F35+G35+H35-I35+J35</f>
        <v>0.4151157407407404</v>
      </c>
      <c r="L35" s="7">
        <v>0.29332175925925924</v>
      </c>
      <c r="M35" s="7">
        <v>0.298275462962963</v>
      </c>
      <c r="N35" s="7">
        <v>0.2997337962962963</v>
      </c>
      <c r="O35" s="7">
        <v>0.07026620370370369</v>
      </c>
      <c r="P35" s="7">
        <v>0.08625</v>
      </c>
      <c r="Q35" s="7">
        <v>0.08805555555555555</v>
      </c>
      <c r="R35" s="7">
        <v>0.14253472222222222</v>
      </c>
      <c r="S35" s="7">
        <v>0.14798611111111112</v>
      </c>
      <c r="T35" s="7">
        <v>0.15231481481481482</v>
      </c>
      <c r="U35" s="7">
        <v>0.09996527777777779</v>
      </c>
      <c r="V35" s="7"/>
      <c r="W35" s="7">
        <v>0.05244212962962963</v>
      </c>
      <c r="X35" s="3">
        <v>0.05244212962962963</v>
      </c>
      <c r="Y35" s="7">
        <v>0.05511574074074074</v>
      </c>
      <c r="Z35" s="7">
        <v>0.16797453703703702</v>
      </c>
      <c r="AA35" s="7">
        <v>0.1883101851851852</v>
      </c>
      <c r="AB35" s="15">
        <v>0.21791666666666668</v>
      </c>
      <c r="AC35" s="15">
        <v>0.22690972222222225</v>
      </c>
      <c r="AD35" s="15">
        <v>0.22763888888888886</v>
      </c>
      <c r="AE35" s="15">
        <v>0.057847222222222223</v>
      </c>
      <c r="AF35" s="15">
        <v>0.2828819444444444</v>
      </c>
      <c r="AG35" s="15">
        <v>0.2828819444444444</v>
      </c>
      <c r="AH35" s="15">
        <v>0.28542824074074075</v>
      </c>
      <c r="AI35" s="15"/>
      <c r="AJ35" s="15"/>
      <c r="AK35" s="15"/>
      <c r="AL35" s="15"/>
      <c r="AM35" s="15"/>
      <c r="AN35" s="15"/>
    </row>
    <row r="36" spans="1:34" ht="13.5">
      <c r="A36" s="49">
        <v>33</v>
      </c>
      <c r="B36" s="25" t="s">
        <v>0</v>
      </c>
      <c r="C36" s="26" t="s">
        <v>252</v>
      </c>
      <c r="D36" s="26" t="s">
        <v>42</v>
      </c>
      <c r="E36" s="27">
        <f>M36-L36+P36-O36+S36-R36+X36-W36+AC36-AB36+AG36-AF36</f>
        <v>0.02979166666666666</v>
      </c>
      <c r="F36" s="27">
        <f>(8-COUNT(L36,O36,R36,U36,W36,Z36,AB36,AF36))*коэффициенты!$B$2</f>
        <v>0</v>
      </c>
      <c r="G36" s="27">
        <f>VLOOKUP(C36,коэффициенты!$E$2:$H$230,2,FALSE)</f>
        <v>0</v>
      </c>
      <c r="H36" s="27">
        <f>VLOOKUP(C36,коэффициенты!$E$2:$H$230,3,FALSE)</f>
        <v>0</v>
      </c>
      <c r="I36" s="27">
        <f>VLOOKUP(C36,коэффициенты!$E$2:$H$230,4,FALSE)</f>
        <v>0.13541666666666666</v>
      </c>
      <c r="J36" s="27">
        <f>IF(N36&gt;0,(N36-M36)*коэффициенты!$B$7)+IF(Q36&gt;0,(Q36-P36)*коэффициенты!$B$8)+IF(T36&gt;0,(T36-S36)*коэффициенты!$B$9)+IF(Y36&gt;0,(Y36-X36)*коэффициенты!$B$11)+IF(AA36&gt;0,(AA36-Z36)*коэффициенты!$B$12)+IF(AD36&gt;0,(AD36-AC36)*коэффициенты!$B$13)+IF(AH36&gt;0,(AH36-AG36)*коэффициенты!$B$14)</f>
        <v>0.24954861111110999</v>
      </c>
      <c r="K36" s="28">
        <f>D36-E36+F36+G36+H36-I36+J36</f>
        <v>0.41618055555555444</v>
      </c>
      <c r="L36" s="7">
        <v>0.31560185185185186</v>
      </c>
      <c r="M36" s="7">
        <v>0.31560185185185186</v>
      </c>
      <c r="N36" s="7">
        <v>0.3173148148148148</v>
      </c>
      <c r="O36" s="7">
        <v>0.06623842592592592</v>
      </c>
      <c r="P36" s="7">
        <v>0.07670138888888889</v>
      </c>
      <c r="Q36" s="7">
        <v>0.07842592592592591</v>
      </c>
      <c r="R36" s="7">
        <v>0.15400462962962963</v>
      </c>
      <c r="S36" s="7">
        <v>0.16552083333333334</v>
      </c>
      <c r="T36" s="7">
        <v>0.16771990740740741</v>
      </c>
      <c r="U36" s="7">
        <v>0.08738425925925926</v>
      </c>
      <c r="V36" s="7"/>
      <c r="W36" s="7">
        <v>0.10476851851851852</v>
      </c>
      <c r="X36" s="7">
        <v>0.1053587962962963</v>
      </c>
      <c r="Y36" s="7">
        <v>0.10958333333333332</v>
      </c>
      <c r="Z36" s="7">
        <v>0.18339120370370368</v>
      </c>
      <c r="AA36" s="7">
        <v>0.19524305555555554</v>
      </c>
      <c r="AB36" s="15">
        <v>0.24515046296296297</v>
      </c>
      <c r="AC36" s="15">
        <v>0.2523726851851852</v>
      </c>
      <c r="AD36" s="15">
        <v>0.2530208333333333</v>
      </c>
      <c r="AE36" s="15">
        <v>0.1024537037037037</v>
      </c>
      <c r="AF36" s="15">
        <v>0.29792824074074076</v>
      </c>
      <c r="AG36" s="15">
        <v>0.29792824074074076</v>
      </c>
      <c r="AH36" s="15">
        <v>0.30072916666666666</v>
      </c>
    </row>
    <row r="37" spans="1:40" ht="13.5">
      <c r="A37" s="34">
        <v>34</v>
      </c>
      <c r="B37" s="25" t="s">
        <v>0</v>
      </c>
      <c r="C37" s="26" t="s">
        <v>290</v>
      </c>
      <c r="D37" s="26" t="s">
        <v>36</v>
      </c>
      <c r="E37" s="27">
        <f>M37-L37+P37-O37+S37-R37+X37-W37+AC37-AB37+AG37-AF37</f>
        <v>0.03152777777777782</v>
      </c>
      <c r="F37" s="27">
        <f>(8-COUNT(L37,O37,R37,U37,W37,Z37,AB37,AF37))*коэффициенты!$B$2</f>
        <v>0</v>
      </c>
      <c r="G37" s="27">
        <f>VLOOKUP(C37,коэффициенты!$E$2:$H$230,2,FALSE)</f>
        <v>0</v>
      </c>
      <c r="H37" s="27">
        <f>VLOOKUP(C37,коэффициенты!$E$2:$H$230,3,FALSE)</f>
        <v>0.013888888888888888</v>
      </c>
      <c r="I37" s="27">
        <f>VLOOKUP(C37,коэффициенты!$E$2:$H$230,4,FALSE)</f>
        <v>0.15625</v>
      </c>
      <c r="J37" s="27">
        <f>IF(N37&gt;0,(N37-M37)*коэффициенты!$B$7)+IF(Q37&gt;0,(Q37-P37)*коэффициенты!$B$8)+IF(T37&gt;0,(T37-S37)*коэффициенты!$B$9)+IF(Y37&gt;0,(Y37-X37)*коэффициенты!$B$11)+IF(AA37&gt;0,(AA37-Z37)*коэффициенты!$B$12)+IF(AD37&gt;0,(AD37-AC37)*коэффициенты!$B$13)+IF(AH37&gt;0,(AH37-AG37)*коэффициенты!$B$14)</f>
        <v>0.2686689814814802</v>
      </c>
      <c r="K37" s="28">
        <f>D37-E37+F37+G37+H37-I37+J37</f>
        <v>0.41798611111110984</v>
      </c>
      <c r="L37" s="7">
        <v>0.3058912037037037</v>
      </c>
      <c r="M37" s="7">
        <v>0.3058912037037037</v>
      </c>
      <c r="N37" s="7">
        <v>0.3082638888888889</v>
      </c>
      <c r="O37" s="7">
        <v>0.06957175925925925</v>
      </c>
      <c r="P37" s="7">
        <v>0.08347222222222223</v>
      </c>
      <c r="Q37" s="7">
        <v>0.08503472222222223</v>
      </c>
      <c r="R37" s="7">
        <v>0.14681712962962964</v>
      </c>
      <c r="S37" s="7">
        <v>0.15814814814814815</v>
      </c>
      <c r="T37" s="7">
        <v>0.15967592592592592</v>
      </c>
      <c r="U37" s="7">
        <v>0.0923726851851852</v>
      </c>
      <c r="V37" s="7">
        <v>0.0925</v>
      </c>
      <c r="W37" s="7">
        <v>0.04752314814814815</v>
      </c>
      <c r="X37" s="7">
        <v>0.04798611111111111</v>
      </c>
      <c r="Y37" s="7">
        <v>0.04981481481481481</v>
      </c>
      <c r="Z37" s="7">
        <v>0.18159722222222222</v>
      </c>
      <c r="AA37" s="7">
        <v>0.20121527777777778</v>
      </c>
      <c r="AB37" s="15">
        <v>0.22783564814814816</v>
      </c>
      <c r="AC37" s="15">
        <v>0.2336689814814815</v>
      </c>
      <c r="AD37" s="15">
        <v>0.23453703703703702</v>
      </c>
      <c r="AE37" s="15">
        <v>0.05171296296296296</v>
      </c>
      <c r="AF37" s="15">
        <v>0.2899189814814815</v>
      </c>
      <c r="AG37" s="15">
        <v>0.2899189814814815</v>
      </c>
      <c r="AH37" s="15">
        <v>0.2930324074074074</v>
      </c>
      <c r="AI37" s="16"/>
      <c r="AJ37" s="16"/>
      <c r="AK37" s="16"/>
      <c r="AL37" s="16"/>
      <c r="AM37" s="16"/>
      <c r="AN37" s="16"/>
    </row>
    <row r="38" spans="1:34" ht="13.5">
      <c r="A38" s="34">
        <v>35</v>
      </c>
      <c r="B38" s="25" t="s">
        <v>0</v>
      </c>
      <c r="C38" s="26" t="s">
        <v>121</v>
      </c>
      <c r="D38" s="26" t="s">
        <v>37</v>
      </c>
      <c r="E38" s="27">
        <f>M38-L38+P38-O38+S38-R38+X38-W38+AC38-AB38+AG38-AF38</f>
        <v>0.01366898148148149</v>
      </c>
      <c r="F38" s="27">
        <f>(8-COUNT(L38,O38,R38,U38,W38,Z38,AB38,AF38))*коэффициенты!$B$2</f>
        <v>0</v>
      </c>
      <c r="G38" s="27">
        <f>VLOOKUP(C38,коэффициенты!$E$2:$H$230,2,FALSE)</f>
        <v>0</v>
      </c>
      <c r="H38" s="27">
        <f>VLOOKUP(C38,коэффициенты!$E$2:$H$230,3,FALSE)</f>
        <v>0</v>
      </c>
      <c r="I38" s="27">
        <f>VLOOKUP(C38,коэффициенты!$E$2:$H$230,4,FALSE)</f>
        <v>0.18402777777777776</v>
      </c>
      <c r="J38" s="27">
        <f>IF(N38&gt;0,(N38-M38)*коэффициенты!$B$7)+IF(Q38&gt;0,(Q38-P38)*коэффициенты!$B$8)+IF(T38&gt;0,(T38-S38)*коэффициенты!$B$9)+IF(Y38&gt;0,(Y38-X38)*коэффициенты!$B$11)+IF(AA38&gt;0,(AA38-Z38)*коэффициенты!$B$12)+IF(AD38&gt;0,(AD38-AC38)*коэффициенты!$B$13)+IF(AH38&gt;0,(AH38-AG38)*коэффициенты!$B$14)</f>
        <v>0.28872685185185076</v>
      </c>
      <c r="K38" s="28">
        <f>D38-E38+F38+G38+H38-I38+J38</f>
        <v>0.41888888888888776</v>
      </c>
      <c r="L38" s="7">
        <v>0.31119212962962967</v>
      </c>
      <c r="M38" s="7">
        <v>0.31119212962962967</v>
      </c>
      <c r="N38" s="7">
        <v>0.31322916666666667</v>
      </c>
      <c r="O38" s="7">
        <v>0.047418981481481486</v>
      </c>
      <c r="P38" s="7">
        <v>0.05023148148148148</v>
      </c>
      <c r="Q38" s="7">
        <v>0.052662037037037035</v>
      </c>
      <c r="R38" s="7">
        <v>0.1466550925925926</v>
      </c>
      <c r="S38" s="7">
        <v>0.14789351851851854</v>
      </c>
      <c r="T38" s="7">
        <v>0.14944444444444446</v>
      </c>
      <c r="U38" s="7">
        <v>0.061782407407407404</v>
      </c>
      <c r="V38" s="7"/>
      <c r="W38" s="7">
        <v>0.08800925925925925</v>
      </c>
      <c r="X38" s="7">
        <v>0.08850694444444444</v>
      </c>
      <c r="Y38" s="7">
        <v>0.09114583333333333</v>
      </c>
      <c r="Z38" s="7">
        <v>0.17431712962962964</v>
      </c>
      <c r="AA38" s="7">
        <v>0.19515046296296298</v>
      </c>
      <c r="AB38" s="15">
        <v>0.23599537037037036</v>
      </c>
      <c r="AC38" s="15">
        <v>0.24511574074074075</v>
      </c>
      <c r="AD38" s="15">
        <v>0.24622685185185186</v>
      </c>
      <c r="AE38" s="15">
        <v>0.08664351851851852</v>
      </c>
      <c r="AF38" s="15">
        <v>0.2841550925925926</v>
      </c>
      <c r="AG38" s="15">
        <v>0.2841550925925926</v>
      </c>
      <c r="AH38" s="15">
        <v>0.2870486111111111</v>
      </c>
    </row>
    <row r="39" spans="1:34" ht="13.5">
      <c r="A39" s="34">
        <v>36</v>
      </c>
      <c r="B39" s="25" t="s">
        <v>0</v>
      </c>
      <c r="C39" s="26" t="s">
        <v>250</v>
      </c>
      <c r="D39" s="26" t="s">
        <v>47</v>
      </c>
      <c r="E39" s="27">
        <f>M39-L39+P39-O39+S39-R39+X39-W39+AC39-AB39+AG39-AF39</f>
        <v>0.014456018518518465</v>
      </c>
      <c r="F39" s="27">
        <f>(8-COUNT(L39,O39,R39,U39,W39,Z39,AB39,AF39))*коэффициенты!$B$2</f>
        <v>0</v>
      </c>
      <c r="G39" s="27">
        <f>VLOOKUP(C39,коэффициенты!$E$2:$H$230,2,FALSE)</f>
        <v>0</v>
      </c>
      <c r="H39" s="27">
        <f>VLOOKUP(C39,коэффициенты!$E$2:$H$230,3,FALSE)</f>
        <v>0.034722222222222224</v>
      </c>
      <c r="I39" s="27">
        <f>VLOOKUP(C39,коэффициенты!$E$2:$H$230,4,FALSE)</f>
        <v>0.19444444444444442</v>
      </c>
      <c r="J39" s="27">
        <f>IF(N39&gt;0,(N39-M39)*коэффициенты!$B$7)+IF(Q39&gt;0,(Q39-P39)*коэффициенты!$B$8)+IF(T39&gt;0,(T39-S39)*коэффициенты!$B$9)+IF(Y39&gt;0,(Y39-X39)*коэффициенты!$B$11)+IF(AA39&gt;0,(AA39-Z39)*коэффициенты!$B$12)+IF(AD39&gt;0,(AD39-AC39)*коэффициенты!$B$13)+IF(AH39&gt;0,(AH39-AG39)*коэффициенты!$B$14)</f>
        <v>0.2644212962962962</v>
      </c>
      <c r="K39" s="28">
        <f>D39-E39+F39+G39+H39-I39+J39</f>
        <v>0.42738425925925916</v>
      </c>
      <c r="L39" s="7">
        <v>0.32166666666666666</v>
      </c>
      <c r="M39" s="7">
        <v>0.32166666666666666</v>
      </c>
      <c r="N39" s="7">
        <v>0.3232291666666667</v>
      </c>
      <c r="O39" s="7">
        <v>0.06</v>
      </c>
      <c r="P39" s="7">
        <v>0.06538194444444444</v>
      </c>
      <c r="Q39" s="7">
        <v>0.06642361111111111</v>
      </c>
      <c r="R39" s="7">
        <v>0.15215277777777778</v>
      </c>
      <c r="S39" s="7">
        <v>0.15711805555555555</v>
      </c>
      <c r="T39" s="7">
        <v>0.16055555555555556</v>
      </c>
      <c r="U39" s="7">
        <v>0.07703703703703703</v>
      </c>
      <c r="V39" s="7"/>
      <c r="W39" s="7">
        <v>0.0928587962962963</v>
      </c>
      <c r="X39" s="7">
        <v>0.09340277777777778</v>
      </c>
      <c r="Y39" s="7">
        <v>0.09612268518518519</v>
      </c>
      <c r="Z39" s="7">
        <v>0.188125</v>
      </c>
      <c r="AA39" s="7">
        <v>0.20371527777777776</v>
      </c>
      <c r="AB39" s="15">
        <v>0.2426851851851852</v>
      </c>
      <c r="AC39" s="15">
        <v>0.24625</v>
      </c>
      <c r="AD39" s="15">
        <v>0.24703703703703703</v>
      </c>
      <c r="AE39" s="15">
        <v>0.0910763888888889</v>
      </c>
      <c r="AF39" s="15">
        <v>0.3028356481481482</v>
      </c>
      <c r="AG39" s="15">
        <v>0.3028356481481482</v>
      </c>
      <c r="AH39" s="15">
        <v>0.30604166666666666</v>
      </c>
    </row>
    <row r="40" spans="1:34" ht="13.5">
      <c r="A40" s="49">
        <v>37</v>
      </c>
      <c r="B40" s="25" t="s">
        <v>0</v>
      </c>
      <c r="C40" s="26" t="s">
        <v>129</v>
      </c>
      <c r="D40" s="26" t="s">
        <v>48</v>
      </c>
      <c r="E40" s="27">
        <f>M40-L40+P40-O40+S40-R40+X40-W40+AC40-AB40+AG40-AF40</f>
        <v>0.01817129629629627</v>
      </c>
      <c r="F40" s="27">
        <f>(8-COUNT(L40,O40,R40,U40,W40,Z40,AB40,AF40))*коэффициенты!$B$2</f>
        <v>0</v>
      </c>
      <c r="G40" s="27">
        <f>VLOOKUP(C40,коэффициенты!$E$2:$H$230,2,FALSE)</f>
        <v>0</v>
      </c>
      <c r="H40" s="27">
        <f>VLOOKUP(C40,коэффициенты!$E$2:$H$230,3,FALSE)</f>
        <v>0</v>
      </c>
      <c r="I40" s="27">
        <f>VLOOKUP(C40,коэффициенты!$E$2:$H$230,4,FALSE)</f>
        <v>0.14930555555555555</v>
      </c>
      <c r="J40" s="27">
        <f>IF(N40&gt;0,(N40-M40)*коэффициенты!$B$7)+IF(Q40&gt;0,(Q40-P40)*коэффициенты!$B$8)+IF(T40&gt;0,(T40-S40)*коэффициенты!$B$9)+IF(Y40&gt;0,(Y40-X40)*коэффициенты!$B$11)+IF(AA40&gt;0,(AA40-Z40)*коэффициенты!$B$12)+IF(AD40&gt;0,(AD40-AC40)*коэффициенты!$B$13)+IF(AH40&gt;0,(AH40-AG40)*коэффициенты!$B$14)</f>
        <v>0.26083333333333447</v>
      </c>
      <c r="K40" s="28">
        <f>D40-E40+F40+G40+H40-I40+J40</f>
        <v>0.43247685185185303</v>
      </c>
      <c r="L40" s="7">
        <v>0.3158912037037037</v>
      </c>
      <c r="M40" s="7">
        <v>0.3158912037037037</v>
      </c>
      <c r="N40" s="7">
        <v>0.3184953703703704</v>
      </c>
      <c r="O40" s="7">
        <v>0.07184027777777778</v>
      </c>
      <c r="P40" s="7">
        <v>0.07773148148148147</v>
      </c>
      <c r="Q40" s="7">
        <v>0.07909722222222222</v>
      </c>
      <c r="R40" s="7">
        <v>0.1798611111111111</v>
      </c>
      <c r="S40" s="7">
        <v>0.1860763888888889</v>
      </c>
      <c r="T40" s="7">
        <v>0.18847222222222224</v>
      </c>
      <c r="U40" s="7">
        <v>0.125625</v>
      </c>
      <c r="V40" s="7"/>
      <c r="W40" s="7">
        <v>0.10546296296296297</v>
      </c>
      <c r="X40" s="7">
        <v>0.10601851851851851</v>
      </c>
      <c r="Y40" s="7">
        <v>0.10930555555555554</v>
      </c>
      <c r="Z40" s="7">
        <v>0.20851851851851852</v>
      </c>
      <c r="AA40" s="7">
        <v>0.2215046296296296</v>
      </c>
      <c r="AB40" s="15">
        <v>0.25393518518518515</v>
      </c>
      <c r="AC40" s="15">
        <v>0.2594444444444444</v>
      </c>
      <c r="AD40" s="15">
        <v>0.26037037037037036</v>
      </c>
      <c r="AE40" s="15">
        <v>0.1115162037037037</v>
      </c>
      <c r="AF40" s="15">
        <v>0.29916666666666664</v>
      </c>
      <c r="AG40" s="15">
        <v>0.29916666666666664</v>
      </c>
      <c r="AH40" s="15">
        <v>0.3017361111111111</v>
      </c>
    </row>
    <row r="41" spans="1:34" ht="13.5">
      <c r="A41" s="34">
        <v>38</v>
      </c>
      <c r="B41" s="25" t="s">
        <v>0</v>
      </c>
      <c r="C41" s="26" t="s">
        <v>314</v>
      </c>
      <c r="D41" s="26" t="s">
        <v>39</v>
      </c>
      <c r="E41" s="27">
        <f>M41-L41+P41-O41+S41-R41+X41-W41+AC41-AB41+AG41-AF41</f>
        <v>0.034212962962963</v>
      </c>
      <c r="F41" s="27">
        <f>(8-COUNT(L41,O41,R41,U41,W41,Z41,AB41,AF41))*коэффициенты!$B$2</f>
        <v>0</v>
      </c>
      <c r="G41" s="27">
        <f>VLOOKUP(C41,коэффициенты!$E$2:$H$230,2,FALSE)</f>
        <v>0</v>
      </c>
      <c r="H41" s="27">
        <f>VLOOKUP(C41,коэффициенты!$E$2:$H$230,3,FALSE)</f>
        <v>0.041666666666666664</v>
      </c>
      <c r="I41" s="27">
        <f>VLOOKUP(C41,коэффициенты!$E$2:$H$230,4,FALSE)</f>
        <v>0.15277777777777776</v>
      </c>
      <c r="J41" s="27">
        <f>IF(N41&gt;0,(N41-M41)*коэффициенты!$B$7)+IF(Q41&gt;0,(Q41-P41)*коэффициенты!$B$8)+IF(T41&gt;0,(T41-S41)*коэффициенты!$B$9)+IF(Y41&gt;0,(Y41-X41)*коэффициенты!$B$11)+IF(AA41&gt;0,(AA41-Z41)*коэффициенты!$B$12)+IF(AD41&gt;0,(AD41-AC41)*коэффициенты!$B$13)+IF(AH41&gt;0,(AH41-AG41)*коэффициенты!$B$14)</f>
        <v>0.2545949074074074</v>
      </c>
      <c r="K41" s="28">
        <f>D41-E41+F41+G41+H41-I41+J41</f>
        <v>0.4394444444444444</v>
      </c>
      <c r="L41" s="7">
        <v>0.3120833333333333</v>
      </c>
      <c r="M41" s="7">
        <v>0.31399305555555557</v>
      </c>
      <c r="N41" s="7">
        <v>0.31613425925925925</v>
      </c>
      <c r="O41" s="7">
        <v>0.04348379629629629</v>
      </c>
      <c r="P41" s="7">
        <v>0.05335648148148148</v>
      </c>
      <c r="Q41" s="7">
        <v>0.054664351851851846</v>
      </c>
      <c r="R41" s="7">
        <v>0.12260416666666667</v>
      </c>
      <c r="S41" s="7">
        <v>0.14011574074074074</v>
      </c>
      <c r="T41" s="7">
        <v>0.14233796296296297</v>
      </c>
      <c r="U41" s="7">
        <v>0.06104166666666666</v>
      </c>
      <c r="V41" s="7"/>
      <c r="W41" s="7">
        <v>0.07513888888888888</v>
      </c>
      <c r="X41" s="7">
        <v>0.0755787037037037</v>
      </c>
      <c r="Y41" s="7">
        <v>0.07783564814814815</v>
      </c>
      <c r="Z41" s="7">
        <v>0.1580787037037037</v>
      </c>
      <c r="AA41" s="7">
        <v>0.1775925925925926</v>
      </c>
      <c r="AB41" s="15">
        <v>0.2070833333333333</v>
      </c>
      <c r="AC41" s="15">
        <v>0.2115625</v>
      </c>
      <c r="AD41" s="15">
        <v>0.21211805555555555</v>
      </c>
      <c r="AE41" s="15">
        <v>0.07381944444444444</v>
      </c>
      <c r="AF41" s="15">
        <v>0.3012037037037037</v>
      </c>
      <c r="AG41" s="15">
        <v>0.3012037037037037</v>
      </c>
      <c r="AH41" s="15">
        <v>0.30366898148148147</v>
      </c>
    </row>
    <row r="42" spans="1:34" ht="13.5">
      <c r="A42" s="34">
        <v>39</v>
      </c>
      <c r="B42" s="25" t="s">
        <v>0</v>
      </c>
      <c r="C42" s="26" t="s">
        <v>311</v>
      </c>
      <c r="D42" s="26" t="s">
        <v>55</v>
      </c>
      <c r="E42" s="27">
        <f>M42-L42+P42-O42+S42-R42+X42-W42+AC42-AB42+AG42-AF42</f>
        <v>0.029490740740740706</v>
      </c>
      <c r="F42" s="27">
        <f>(8-COUNT(L42,O42,R42,U42,W42,Z42,AB42,AF42))*коэффициенты!$B$2</f>
        <v>0</v>
      </c>
      <c r="G42" s="27">
        <f>VLOOKUP(C42,коэффициенты!$E$2:$H$230,2,FALSE)</f>
        <v>0</v>
      </c>
      <c r="H42" s="27">
        <f>VLOOKUP(C42,коэффициенты!$E$2:$H$230,3,FALSE)</f>
        <v>0</v>
      </c>
      <c r="I42" s="27">
        <f>VLOOKUP(C42,коэффициенты!$E$2:$H$230,4,FALSE)</f>
        <v>0.15625</v>
      </c>
      <c r="J42" s="27">
        <f>IF(N42&gt;0,(N42-M42)*коэффициенты!$B$7)+IF(Q42&gt;0,(Q42-P42)*коэффициенты!$B$8)+IF(T42&gt;0,(T42-S42)*коэффициенты!$B$9)+IF(Y42&gt;0,(Y42-X42)*коэффициенты!$B$11)+IF(AA42&gt;0,(AA42-Z42)*коэффициенты!$B$12)+IF(AD42&gt;0,(AD42-AC42)*коэффициенты!$B$13)+IF(AH42&gt;0,(AH42-AG42)*коэффициенты!$B$14)</f>
        <v>0.2610300925925929</v>
      </c>
      <c r="K42" s="28">
        <f>D42-E42+F42+G42+H42-I42+J42</f>
        <v>0.4395601851851855</v>
      </c>
      <c r="L42" s="7">
        <v>0.3458333333333334</v>
      </c>
      <c r="M42" s="7">
        <v>0.3481828703703704</v>
      </c>
      <c r="N42" s="7">
        <v>0.34978009259259263</v>
      </c>
      <c r="O42" s="7">
        <v>0.06181712962962963</v>
      </c>
      <c r="P42" s="7">
        <v>0.06559027777777778</v>
      </c>
      <c r="Q42" s="7">
        <v>0.06729166666666667</v>
      </c>
      <c r="R42" s="7">
        <v>0.12289351851851853</v>
      </c>
      <c r="S42" s="7">
        <v>0.13626157407407408</v>
      </c>
      <c r="T42" s="7">
        <v>0.1382175925925926</v>
      </c>
      <c r="U42" s="7">
        <v>0.07515046296296296</v>
      </c>
      <c r="V42" s="7"/>
      <c r="W42" s="7">
        <v>0.04447916666666666</v>
      </c>
      <c r="X42" s="7">
        <v>0.04795138888888889</v>
      </c>
      <c r="Y42" s="7">
        <v>0.051180555555555556</v>
      </c>
      <c r="Z42" s="7">
        <v>0.17626157407407406</v>
      </c>
      <c r="AA42" s="7">
        <v>0.19273148148148148</v>
      </c>
      <c r="AB42" s="15">
        <v>0.2328472222222222</v>
      </c>
      <c r="AC42" s="15">
        <v>0.239375</v>
      </c>
      <c r="AD42" s="15">
        <v>0.24033564814814815</v>
      </c>
      <c r="AE42" s="15">
        <v>0.04244212962962963</v>
      </c>
      <c r="AF42" s="15">
        <v>0.2779976851851852</v>
      </c>
      <c r="AG42" s="15">
        <v>0.2779976851851852</v>
      </c>
      <c r="AH42" s="15">
        <v>0.2809375</v>
      </c>
    </row>
    <row r="43" spans="1:34" ht="13.5">
      <c r="A43" s="49">
        <v>40</v>
      </c>
      <c r="B43" s="25" t="s">
        <v>0</v>
      </c>
      <c r="C43" s="26" t="s">
        <v>123</v>
      </c>
      <c r="D43" s="26" t="s">
        <v>38</v>
      </c>
      <c r="E43" s="27">
        <f>M43-L43+P43-O43+S43-R43+X43-W43+AC43-AB43+AG43-AF43</f>
        <v>0.011550925925925937</v>
      </c>
      <c r="F43" s="27">
        <f>(8-COUNT(L43,O43,R43,U43,W43,Z43,AB43,AF43))*коэффициенты!$B$2</f>
        <v>0</v>
      </c>
      <c r="G43" s="27">
        <f>VLOOKUP(C43,коэффициенты!$E$2:$H$230,2,FALSE)</f>
        <v>0</v>
      </c>
      <c r="H43" s="27">
        <f>VLOOKUP(C43,коэффициенты!$E$2:$H$230,3,FALSE)</f>
        <v>0.013888888888888888</v>
      </c>
      <c r="I43" s="27">
        <f>VLOOKUP(C43,коэффициенты!$E$2:$H$230,4,FALSE)</f>
        <v>0.20138888888888887</v>
      </c>
      <c r="J43" s="27">
        <f>IF(N43&gt;0,(N43-M43)*коэффициенты!$B$7)+IF(Q43&gt;0,(Q43-P43)*коэффициенты!$B$8)+IF(T43&gt;0,(T43-S43)*коэффициенты!$B$9)+IF(Y43&gt;0,(Y43-X43)*коэффициенты!$B$11)+IF(AA43&gt;0,(AA43-Z43)*коэффициенты!$B$12)+IF(AD43&gt;0,(AD43-AC43)*коэффициенты!$B$13)+IF(AH43&gt;0,(AH43-AG43)*коэффициенты!$B$14)</f>
        <v>0.31150462962962905</v>
      </c>
      <c r="K43" s="28">
        <f>D43-E43+F43+G43+H43-I43+J43</f>
        <v>0.44063657407407353</v>
      </c>
      <c r="L43" s="7">
        <v>0.3105787037037037</v>
      </c>
      <c r="M43" s="7">
        <v>0.31115740740740744</v>
      </c>
      <c r="N43" s="7">
        <v>0.3151851851851852</v>
      </c>
      <c r="O43" s="7">
        <v>0.04681712962962963</v>
      </c>
      <c r="P43" s="7">
        <v>0.051493055555555556</v>
      </c>
      <c r="Q43" s="7">
        <v>0.05322916666666666</v>
      </c>
      <c r="R43" s="7">
        <v>0.13527777777777777</v>
      </c>
      <c r="S43" s="7">
        <v>0.13667824074074073</v>
      </c>
      <c r="T43" s="7">
        <v>0.1388310185185185</v>
      </c>
      <c r="U43" s="7">
        <v>0.05991898148148148</v>
      </c>
      <c r="V43" s="7"/>
      <c r="W43" s="7">
        <v>0.0709375</v>
      </c>
      <c r="X43" s="7">
        <v>0.07134259259259258</v>
      </c>
      <c r="Y43" s="7">
        <v>0.07356481481481482</v>
      </c>
      <c r="Z43" s="7">
        <v>0.16185185185185186</v>
      </c>
      <c r="AA43" s="7">
        <v>0.18401620370370372</v>
      </c>
      <c r="AB43" s="15">
        <v>0.2292708333333333</v>
      </c>
      <c r="AC43" s="15">
        <v>0.23376157407407408</v>
      </c>
      <c r="AD43" s="15">
        <v>0.23458333333333334</v>
      </c>
      <c r="AE43" s="15">
        <v>0.07621527777777777</v>
      </c>
      <c r="AF43" s="15">
        <v>0.2801388888888889</v>
      </c>
      <c r="AG43" s="15">
        <v>0.2801388888888889</v>
      </c>
      <c r="AH43" s="15">
        <v>0.28251157407407407</v>
      </c>
    </row>
    <row r="44" spans="1:34" ht="13.5">
      <c r="A44" s="34">
        <v>41</v>
      </c>
      <c r="B44" s="25" t="s">
        <v>0</v>
      </c>
      <c r="C44" s="26" t="s">
        <v>277</v>
      </c>
      <c r="D44" s="26" t="s">
        <v>68</v>
      </c>
      <c r="E44" s="27">
        <f>M44-L44+P44-O44+S44-R44+X44-W44+AC44-AB44+AG44-AF44</f>
        <v>0.024479166666666663</v>
      </c>
      <c r="F44" s="27">
        <f>(8-COUNT(L44,O44,R44,U44,W44,Z44,AB44,AF44))*коэффициенты!$B$2</f>
        <v>0</v>
      </c>
      <c r="G44" s="27">
        <f>VLOOKUP(C44,коэффициенты!$E$2:$H$230,2,FALSE)</f>
        <v>0</v>
      </c>
      <c r="H44" s="27">
        <f>VLOOKUP(C44,коэффициенты!$E$2:$H$230,3,FALSE)</f>
        <v>0</v>
      </c>
      <c r="I44" s="27">
        <f>VLOOKUP(C44,коэффициенты!$E$2:$H$230,4,FALSE)</f>
        <v>0.14583333333333331</v>
      </c>
      <c r="J44" s="27">
        <f>IF(N44&gt;0,(N44-M44)*коэффициенты!$B$7)+IF(Q44&gt;0,(Q44-P44)*коэффициенты!$B$8)+IF(T44&gt;0,(T44-S44)*коэффициенты!$B$9)+IF(Y44&gt;0,(Y44-X44)*коэффициенты!$B$11)+IF(AA44&gt;0,(AA44-Z44)*коэффициенты!$B$12)+IF(AD44&gt;0,(AD44-AC44)*коэффициенты!$B$13)+IF(AH44&gt;0,(AH44-AG44)*коэффициенты!$B$14)</f>
        <v>0.21270833333333505</v>
      </c>
      <c r="K44" s="28">
        <f>D44-E44+F44+G44+H44-I44+J44</f>
        <v>0.4435879629629647</v>
      </c>
      <c r="L44" s="7">
        <v>0.3835300925925926</v>
      </c>
      <c r="M44" s="7">
        <v>0.384224537037037</v>
      </c>
      <c r="N44" s="7">
        <v>0.3856481481481482</v>
      </c>
      <c r="O44" s="7">
        <v>0.09938657407407407</v>
      </c>
      <c r="P44" s="7">
        <v>0.10534722222222222</v>
      </c>
      <c r="Q44" s="7">
        <v>0.10777777777777779</v>
      </c>
      <c r="R44" s="7">
        <v>0.18371527777777777</v>
      </c>
      <c r="S44" s="7">
        <v>0.1940046296296296</v>
      </c>
      <c r="T44" s="7">
        <v>0.19583333333333333</v>
      </c>
      <c r="U44" s="7">
        <v>0.1155324074074074</v>
      </c>
      <c r="V44" s="7"/>
      <c r="W44" s="7">
        <v>0.08219907407407408</v>
      </c>
      <c r="X44" s="7">
        <v>0.08534722222222223</v>
      </c>
      <c r="Y44" s="7">
        <v>0.08754629629629629</v>
      </c>
      <c r="Z44" s="7">
        <v>0.2135300925925926</v>
      </c>
      <c r="AA44" s="7">
        <v>0.22462962962962962</v>
      </c>
      <c r="AB44" s="15">
        <v>0.2609375</v>
      </c>
      <c r="AC44" s="15">
        <v>0.26532407407407405</v>
      </c>
      <c r="AD44" s="15">
        <v>0.26590277777777777</v>
      </c>
      <c r="AE44" s="15">
        <v>0.2916666666666667</v>
      </c>
      <c r="AF44" s="15">
        <v>0.37193287037037037</v>
      </c>
      <c r="AG44" s="15">
        <v>0.37193287037037037</v>
      </c>
      <c r="AH44" s="15">
        <v>0.3741435185185185</v>
      </c>
    </row>
    <row r="45" spans="1:40" ht="13.5">
      <c r="A45" s="34">
        <v>42</v>
      </c>
      <c r="B45" s="25" t="s">
        <v>0</v>
      </c>
      <c r="C45" s="26" t="s">
        <v>127</v>
      </c>
      <c r="D45" s="26" t="s">
        <v>33</v>
      </c>
      <c r="E45" s="27">
        <f>M45-L45+P45-O45+S45-R45+X45-W45+AC45-AB45+AG45-AF45</f>
        <v>0.011157407407407394</v>
      </c>
      <c r="F45" s="27">
        <f>(8-COUNT(L45,O45,R45,U45,W45,Z45,AB45,AF45))*коэффициенты!$B$2</f>
        <v>0</v>
      </c>
      <c r="G45" s="27">
        <f>VLOOKUP(C45,коэффициенты!$E$2:$H$230,2,FALSE)</f>
        <v>0</v>
      </c>
      <c r="H45" s="27">
        <f>VLOOKUP(C45,коэффициенты!$E$2:$H$230,3,FALSE)</f>
        <v>0</v>
      </c>
      <c r="I45" s="27">
        <f>VLOOKUP(C45,коэффициенты!$E$2:$H$230,4,FALSE)</f>
        <v>0.1326388888888889</v>
      </c>
      <c r="J45" s="27">
        <f>IF(N45&gt;0,(N45-M45)*коэффициенты!$B$7)+IF(Q45&gt;0,(Q45-P45)*коэффициенты!$B$8)+IF(T45&gt;0,(T45-S45)*коэффициенты!$B$9)+IF(Y45&gt;0,(Y45-X45)*коэффициенты!$B$11)+IF(AA45&gt;0,(AA45-Z45)*коэффициенты!$B$12)+IF(AD45&gt;0,(AD45-AC45)*коэффициенты!$B$13)+IF(AH45&gt;0,(AH45-AG45)*коэффициенты!$B$14)</f>
        <v>0.2791782407407409</v>
      </c>
      <c r="K45" s="28">
        <f>D45-E45+F45+G45+H45-I45+J45</f>
        <v>0.450451388888889</v>
      </c>
      <c r="L45" s="7">
        <v>0.2980324074074074</v>
      </c>
      <c r="M45" s="7">
        <v>0.2980324074074074</v>
      </c>
      <c r="N45" s="7">
        <v>0.30040509259259257</v>
      </c>
      <c r="O45" s="7">
        <v>0.03716435185185185</v>
      </c>
      <c r="P45" s="7">
        <v>0.04099537037037037</v>
      </c>
      <c r="Q45" s="7">
        <v>0.04234953703703703</v>
      </c>
      <c r="R45" s="7">
        <v>0.13952546296296295</v>
      </c>
      <c r="S45" s="7">
        <v>0.14445601851851853</v>
      </c>
      <c r="T45" s="7">
        <v>0.1462037037037037</v>
      </c>
      <c r="U45" s="7">
        <v>0.05092592592592593</v>
      </c>
      <c r="V45" s="7"/>
      <c r="W45" s="7">
        <v>0.06300925925925926</v>
      </c>
      <c r="X45" s="7">
        <v>0.06356481481481481</v>
      </c>
      <c r="Y45" s="7">
        <v>0.06761574074074074</v>
      </c>
      <c r="Z45" s="7">
        <v>0.16927083333333334</v>
      </c>
      <c r="AA45" s="7">
        <v>0.18984953703703702</v>
      </c>
      <c r="AB45" s="15">
        <v>0.22061342592592592</v>
      </c>
      <c r="AC45" s="15">
        <v>0.22245370370370368</v>
      </c>
      <c r="AD45" s="15">
        <v>0.2237037037037037</v>
      </c>
      <c r="AE45" s="15">
        <v>0.07298611111111111</v>
      </c>
      <c r="AF45" s="15">
        <v>0.26534722222222223</v>
      </c>
      <c r="AG45" s="15">
        <v>0.26534722222222223</v>
      </c>
      <c r="AH45" s="15">
        <v>0.26730324074074074</v>
      </c>
      <c r="AI45" s="16"/>
      <c r="AJ45" s="16"/>
      <c r="AK45" s="16"/>
      <c r="AL45" s="16"/>
      <c r="AM45" s="16"/>
      <c r="AN45" s="16"/>
    </row>
    <row r="46" spans="1:34" ht="13.5">
      <c r="A46" s="49">
        <v>43</v>
      </c>
      <c r="B46" s="25" t="s">
        <v>0</v>
      </c>
      <c r="C46" s="26" t="s">
        <v>306</v>
      </c>
      <c r="D46" s="26" t="s">
        <v>60</v>
      </c>
      <c r="E46" s="27">
        <f>M46-L46+P46-O46+S46-R46+X46-W46+AC46-AB46+AG46-AF46</f>
        <v>0.03454861111111107</v>
      </c>
      <c r="F46" s="27">
        <f>(8-COUNT(L46,O46,R46,U46,W46,Z46,AB46,AF46))*коэффициенты!$B$2</f>
        <v>0</v>
      </c>
      <c r="G46" s="27">
        <f>VLOOKUP(C46,коэффициенты!$E$2:$H$230,2,FALSE)</f>
        <v>0</v>
      </c>
      <c r="H46" s="27">
        <f>VLOOKUP(C46,коэффициенты!$E$2:$H$230,3,FALSE)</f>
        <v>0</v>
      </c>
      <c r="I46" s="27">
        <f>VLOOKUP(C46,коэффициенты!$E$2:$H$230,4,FALSE)</f>
        <v>0.10138888888888889</v>
      </c>
      <c r="J46" s="27">
        <f>IF(N46&gt;0,(N46-M46)*коэффициенты!$B$7)+IF(Q46&gt;0,(Q46-P46)*коэффициенты!$B$8)+IF(T46&gt;0,(T46-S46)*коэффициенты!$B$9)+IF(Y46&gt;0,(Y46-X46)*коэффициенты!$B$11)+IF(AA46&gt;0,(AA46-Z46)*коэффициенты!$B$12)+IF(AD46&gt;0,(AD46-AC46)*коэффициенты!$B$13)+IF(AH46&gt;0,(AH46-AG46)*коэффициенты!$B$14)</f>
        <v>0.22024305555555557</v>
      </c>
      <c r="K46" s="28">
        <f>D46-E46+F46+G46+H46-I46+J46</f>
        <v>0.46171296296296305</v>
      </c>
      <c r="L46" s="7">
        <v>0.3529166666666667</v>
      </c>
      <c r="M46" s="7">
        <v>0.35899305555555555</v>
      </c>
      <c r="N46" s="7">
        <v>0.3603472222222222</v>
      </c>
      <c r="O46" s="7">
        <v>0.07078703703703704</v>
      </c>
      <c r="P46" s="7">
        <v>0.07268518518518519</v>
      </c>
      <c r="Q46" s="7">
        <v>0.07431712962962962</v>
      </c>
      <c r="R46" s="7">
        <v>0.1384375</v>
      </c>
      <c r="S46" s="7">
        <v>0.14881944444444445</v>
      </c>
      <c r="T46" s="7">
        <v>0.1502662037037037</v>
      </c>
      <c r="U46" s="7">
        <v>0.08451388888888889</v>
      </c>
      <c r="V46" s="7"/>
      <c r="W46" s="7">
        <v>0.05337962962962963</v>
      </c>
      <c r="X46" s="7">
        <v>0.05994212962962963</v>
      </c>
      <c r="Y46" s="7">
        <v>0.06177083333333333</v>
      </c>
      <c r="Z46" s="7">
        <v>0.1676388888888889</v>
      </c>
      <c r="AA46" s="7">
        <v>0.18443287037037037</v>
      </c>
      <c r="AB46" s="15">
        <v>0.2261226851851852</v>
      </c>
      <c r="AC46" s="15">
        <v>0.23575231481481482</v>
      </c>
      <c r="AD46" s="15">
        <v>0.23621527777777776</v>
      </c>
      <c r="AE46" s="15">
        <v>0.05202546296296296</v>
      </c>
      <c r="AF46" s="15">
        <v>0.2872222222222222</v>
      </c>
      <c r="AG46" s="15">
        <v>0.2872222222222222</v>
      </c>
      <c r="AH46" s="15">
        <v>0.28990740740740745</v>
      </c>
    </row>
    <row r="47" spans="1:34" ht="13.5">
      <c r="A47" s="34">
        <v>44</v>
      </c>
      <c r="B47" s="25" t="s">
        <v>0</v>
      </c>
      <c r="C47" s="26" t="s">
        <v>112</v>
      </c>
      <c r="D47" s="26" t="s">
        <v>63</v>
      </c>
      <c r="E47" s="27">
        <f>M47-L47+P47-O47+S47-R47+X47-W47+AC47-AB47+AG47-AF47</f>
        <v>0.02241898148148158</v>
      </c>
      <c r="F47" s="27">
        <f>(8-COUNT(L47,O47,R47,U47,W47,Z47,AB47,AF47))*коэффициенты!$B$2</f>
        <v>0</v>
      </c>
      <c r="G47" s="27">
        <f>VLOOKUP(C47,коэффициенты!$E$2:$H$230,2,FALSE)</f>
        <v>0</v>
      </c>
      <c r="H47" s="27">
        <f>VLOOKUP(C47,коэффициенты!$E$2:$H$230,3,FALSE)</f>
        <v>0</v>
      </c>
      <c r="I47" s="27">
        <f>VLOOKUP(C47,коэффициенты!$E$2:$H$230,4,FALSE)</f>
        <v>0.1722222222222222</v>
      </c>
      <c r="J47" s="27">
        <f>IF(N47&gt;0,(N47-M47)*коэффициенты!$B$7)+IF(Q47&gt;0,(Q47-P47)*коэффициенты!$B$8)+IF(T47&gt;0,(T47-S47)*коэффициенты!$B$9)+IF(Y47&gt;0,(Y47-X47)*коэффициенты!$B$11)+IF(AA47&gt;0,(AA47-Z47)*коэффициенты!$B$12)+IF(AD47&gt;0,(AD47-AC47)*коэффициенты!$B$13)+IF(AH47&gt;0,(AH47-AG47)*коэффициенты!$B$14)</f>
        <v>0.2790393518518511</v>
      </c>
      <c r="K47" s="28">
        <f>D47-E47+F47+G47+H47-I47+J47</f>
        <v>0.4663194444444436</v>
      </c>
      <c r="L47" s="7">
        <v>0.3575810185185185</v>
      </c>
      <c r="M47" s="7">
        <v>0.36238425925925927</v>
      </c>
      <c r="N47" s="7">
        <v>0.36432870370370374</v>
      </c>
      <c r="O47" s="7">
        <v>0.09041666666666666</v>
      </c>
      <c r="P47" s="7">
        <v>0.09598379629629629</v>
      </c>
      <c r="Q47" s="7">
        <v>0.09745370370370371</v>
      </c>
      <c r="R47" s="7">
        <v>0.1565162037037037</v>
      </c>
      <c r="S47" s="7">
        <v>0.16172453703703704</v>
      </c>
      <c r="T47" s="7">
        <v>0.16289351851851852</v>
      </c>
      <c r="U47" s="7">
        <v>0.08075231481481482</v>
      </c>
      <c r="V47" s="7"/>
      <c r="W47" s="7">
        <v>0.06581018518518518</v>
      </c>
      <c r="X47" s="7">
        <v>0.06806712962962963</v>
      </c>
      <c r="Y47" s="7">
        <v>0.07023148148148149</v>
      </c>
      <c r="Z47" s="7">
        <v>0.2003125</v>
      </c>
      <c r="AA47" s="7">
        <v>0.2253125</v>
      </c>
      <c r="AB47" s="15">
        <v>0.2646296296296296</v>
      </c>
      <c r="AC47" s="15">
        <v>0.269212962962963</v>
      </c>
      <c r="AD47" s="15">
        <v>0.2700694444444444</v>
      </c>
      <c r="AE47" s="15">
        <v>0.06427083333333333</v>
      </c>
      <c r="AF47" s="15">
        <v>0.3230092592592593</v>
      </c>
      <c r="AG47" s="15">
        <v>0.3230092592592593</v>
      </c>
      <c r="AH47" s="15">
        <v>0.3261574074074074</v>
      </c>
    </row>
    <row r="48" spans="1:34" ht="13.5">
      <c r="A48" s="34">
        <v>45</v>
      </c>
      <c r="B48" s="25" t="s">
        <v>0</v>
      </c>
      <c r="C48" s="26" t="s">
        <v>297</v>
      </c>
      <c r="D48" s="26" t="s">
        <v>40</v>
      </c>
      <c r="E48" s="27">
        <f>M48-L48+P48-O48+S48-R48+X48-W48+AC48-AB48+AG48-AF48</f>
        <v>0.029780092592592566</v>
      </c>
      <c r="F48" s="27">
        <f>(8-COUNT(L48,O48,R48,U48,W48,Z48,AB48,AF48))*коэффициенты!$B$2</f>
        <v>0</v>
      </c>
      <c r="G48" s="27">
        <f>VLOOKUP(C48,коэффициенты!$E$2:$H$230,2,FALSE)</f>
        <v>0</v>
      </c>
      <c r="H48" s="27">
        <f>VLOOKUP(C48,коэффициенты!$E$2:$H$230,3,FALSE)</f>
        <v>0.013888888888888888</v>
      </c>
      <c r="I48" s="27">
        <f>VLOOKUP(C48,коэффициенты!$E$2:$H$230,4,FALSE)</f>
        <v>0.11458333333333334</v>
      </c>
      <c r="J48" s="27">
        <f>IF(N48&gt;0,(N48-M48)*коэффициенты!$B$7)+IF(Q48&gt;0,(Q48-P48)*коэффициенты!$B$8)+IF(T48&gt;0,(T48-S48)*коэффициенты!$B$9)+IF(Y48&gt;0,(Y48-X48)*коэффициенты!$B$11)+IF(AA48&gt;0,(AA48-Z48)*коэффициенты!$B$12)+IF(AD48&gt;0,(AD48-AC48)*коэффициенты!$B$13)+IF(AH48&gt;0,(AH48-AG48)*коэффициенты!$B$14)</f>
        <v>0.2697569444444451</v>
      </c>
      <c r="K48" s="28">
        <f>D48-E48+F48+G48+H48-I48+J48</f>
        <v>0.4706134259259266</v>
      </c>
      <c r="L48" s="7">
        <v>0.31399305555555557</v>
      </c>
      <c r="M48" s="7">
        <v>0.3171296296296296</v>
      </c>
      <c r="N48" s="7">
        <v>0.3199074074074074</v>
      </c>
      <c r="O48" s="7">
        <v>0.08336805555555556</v>
      </c>
      <c r="P48" s="7">
        <v>0.08336805555555556</v>
      </c>
      <c r="Q48" s="7">
        <v>0.0844212962962963</v>
      </c>
      <c r="R48" s="7">
        <v>0.1409837962962963</v>
      </c>
      <c r="S48" s="7">
        <v>0.15450231481481483</v>
      </c>
      <c r="T48" s="7">
        <v>0.15667824074074074</v>
      </c>
      <c r="U48" s="7">
        <v>0.09173611111111112</v>
      </c>
      <c r="V48" s="7"/>
      <c r="W48" s="7">
        <v>0.060277777777777784</v>
      </c>
      <c r="X48" s="7">
        <v>0.0648611111111111</v>
      </c>
      <c r="Y48" s="7">
        <v>0.06695601851851851</v>
      </c>
      <c r="Z48" s="7">
        <v>0.17680555555555555</v>
      </c>
      <c r="AA48" s="7">
        <v>0.19491898148148148</v>
      </c>
      <c r="AB48" s="15">
        <v>0.23628472222222222</v>
      </c>
      <c r="AC48" s="15">
        <v>0.24482638888888889</v>
      </c>
      <c r="AD48" s="15">
        <v>0.24564814814814814</v>
      </c>
      <c r="AE48" s="15">
        <v>0.25</v>
      </c>
      <c r="AF48" s="15">
        <v>0.3002199074074074</v>
      </c>
      <c r="AG48" s="15">
        <v>0.3002199074074074</v>
      </c>
      <c r="AH48" s="15">
        <v>0.303125</v>
      </c>
    </row>
    <row r="49" spans="1:34" ht="13.5">
      <c r="A49" s="49">
        <v>46</v>
      </c>
      <c r="B49" s="25" t="s">
        <v>0</v>
      </c>
      <c r="C49" s="26" t="s">
        <v>275</v>
      </c>
      <c r="D49" s="26" t="s">
        <v>51</v>
      </c>
      <c r="E49" s="27">
        <f>M49-L49+P49-O49+S49-R49+X49-W49+AC49-AB49+AG49-AF49</f>
        <v>0.024814814814814845</v>
      </c>
      <c r="F49" s="27">
        <f>(8-COUNT(L49,O49,R49,U49,W49,Z49,AB49,AF49))*коэффициенты!$B$2</f>
        <v>0</v>
      </c>
      <c r="G49" s="27">
        <f>VLOOKUP(C49,коэффициенты!$E$2:$H$230,2,FALSE)</f>
        <v>0</v>
      </c>
      <c r="H49" s="27">
        <f>VLOOKUP(C49,коэффициенты!$E$2:$H$230,3,FALSE)</f>
        <v>0</v>
      </c>
      <c r="I49" s="27">
        <f>VLOOKUP(C49,коэффициенты!$E$2:$H$230,4,FALSE)</f>
        <v>0.18749999999999997</v>
      </c>
      <c r="J49" s="27">
        <f>IF(N49&gt;0,(N49-M49)*коэффициенты!$B$7)+IF(Q49&gt;0,(Q49-P49)*коэффициенты!$B$8)+IF(T49&gt;0,(T49-S49)*коэффициенты!$B$9)+IF(Y49&gt;0,(Y49-X49)*коэффициенты!$B$11)+IF(AA49&gt;0,(AA49-Z49)*коэффициенты!$B$12)+IF(AD49&gt;0,(AD49-AC49)*коэффициенты!$B$13)+IF(AH49&gt;0,(AH49-AG49)*коэффициенты!$B$14)</f>
        <v>0.33704861111111123</v>
      </c>
      <c r="K49" s="28">
        <f>D49-E49+F49+G49+H49-I49+J49</f>
        <v>0.4733680555555557</v>
      </c>
      <c r="L49" s="7">
        <v>0.33239583333333333</v>
      </c>
      <c r="M49" s="7">
        <v>0.33239583333333333</v>
      </c>
      <c r="N49" s="7">
        <v>0.33451388888888894</v>
      </c>
      <c r="O49" s="7">
        <v>0.06107638888888889</v>
      </c>
      <c r="P49" s="7">
        <v>0.06841435185185185</v>
      </c>
      <c r="Q49" s="7">
        <v>0.07055555555555555</v>
      </c>
      <c r="R49" s="7">
        <v>0.16034722222222222</v>
      </c>
      <c r="S49" s="7">
        <v>0.1658912037037037</v>
      </c>
      <c r="T49" s="7">
        <v>0.1688425925925926</v>
      </c>
      <c r="U49" s="7">
        <v>0.07883101851851852</v>
      </c>
      <c r="V49" s="7">
        <v>0.0789699074074074</v>
      </c>
      <c r="W49" s="7">
        <v>0.09422453703703704</v>
      </c>
      <c r="X49" s="7">
        <v>0.09978009259259259</v>
      </c>
      <c r="Y49" s="7">
        <v>0.10306712962962962</v>
      </c>
      <c r="Z49" s="7">
        <v>0.19313657407407406</v>
      </c>
      <c r="AA49" s="7">
        <v>0.22096064814814817</v>
      </c>
      <c r="AB49" s="15">
        <v>0.2517013888888889</v>
      </c>
      <c r="AC49" s="15">
        <v>0.2580787037037037</v>
      </c>
      <c r="AD49" s="15">
        <v>0.2586689814814815</v>
      </c>
      <c r="AE49" s="15">
        <v>0.1069212962962963</v>
      </c>
      <c r="AF49" s="15">
        <v>0.3188310185185185</v>
      </c>
      <c r="AG49" s="15">
        <v>0.3188310185185185</v>
      </c>
      <c r="AH49" s="15">
        <v>0.32209490740740737</v>
      </c>
    </row>
    <row r="50" spans="1:40" ht="13.5">
      <c r="A50" s="34">
        <v>47</v>
      </c>
      <c r="B50" s="25" t="s">
        <v>0</v>
      </c>
      <c r="C50" s="26" t="s">
        <v>131</v>
      </c>
      <c r="D50" s="26" t="s">
        <v>13</v>
      </c>
      <c r="E50" s="27">
        <f>M50-L50+P50-O50+S50-R50+X50-W50+AC50-AB50+AG50-AF50</f>
        <v>0.008217592592592637</v>
      </c>
      <c r="F50" s="27">
        <f>(8-COUNT(L50,O50,R50,U50,W50,Z50,AB50,AF50))*коэффициенты!$B$2</f>
        <v>0</v>
      </c>
      <c r="G50" s="27">
        <f>VLOOKUP(C50,коэффициенты!$E$2:$H$230,2,FALSE)</f>
        <v>0</v>
      </c>
      <c r="H50" s="27">
        <f>VLOOKUP(C50,коэффициенты!$E$2:$H$230,3,FALSE)</f>
        <v>0.041666666666666664</v>
      </c>
      <c r="I50" s="27">
        <f>VLOOKUP(C50,коэффициенты!$E$2:$H$230,4,FALSE)</f>
        <v>0.13194444444444442</v>
      </c>
      <c r="J50" s="27">
        <f>IF(N50&gt;0,(N50-M50)*коэффициенты!$B$7)+IF(Q50&gt;0,(Q50-P50)*коэффициенты!$B$8)+IF(T50&gt;0,(T50-S50)*коэффициенты!$B$9)+IF(Y50&gt;0,(Y50-X50)*коэффициенты!$B$11)+IF(AA50&gt;0,(AA50-Z50)*коэффициенты!$B$12)+IF(AD50&gt;0,(AD50-AC50)*коэффициенты!$B$13)+IF(AH50&gt;0,(AH50-AG50)*коэффициенты!$B$14)</f>
        <v>0.2959490740740743</v>
      </c>
      <c r="K50" s="28">
        <f>D50-E50+F50+G50+H50-I50+J50</f>
        <v>0.4736111111111113</v>
      </c>
      <c r="L50" s="7">
        <v>0.2577199074074074</v>
      </c>
      <c r="M50" s="7">
        <v>0.2577199074074074</v>
      </c>
      <c r="N50" s="7">
        <v>0.26333333333333336</v>
      </c>
      <c r="O50" s="7">
        <v>0.06540509259259258</v>
      </c>
      <c r="P50" s="7">
        <v>0.06578703703703703</v>
      </c>
      <c r="Q50" s="7">
        <v>0.06796296296296296</v>
      </c>
      <c r="R50" s="7">
        <v>0.11761574074074073</v>
      </c>
      <c r="S50" s="7">
        <v>0.12049768518518518</v>
      </c>
      <c r="T50" s="7">
        <v>0.12186342592592592</v>
      </c>
      <c r="U50" s="7">
        <v>0.07484953703703703</v>
      </c>
      <c r="V50" s="7"/>
      <c r="W50" s="7">
        <v>0.050590277777777776</v>
      </c>
      <c r="X50" s="7">
        <v>0.05334490740740741</v>
      </c>
      <c r="Y50" s="7">
        <v>0.055046296296296295</v>
      </c>
      <c r="Z50" s="7">
        <v>0.1414236111111111</v>
      </c>
      <c r="AA50" s="7">
        <v>0.15666666666666665</v>
      </c>
      <c r="AB50" s="15">
        <v>0.19386574074074073</v>
      </c>
      <c r="AC50" s="15">
        <v>0.19606481481481483</v>
      </c>
      <c r="AD50" s="15">
        <v>0.19677083333333334</v>
      </c>
      <c r="AE50" s="15">
        <v>0.049166666666666664</v>
      </c>
      <c r="AF50" s="15">
        <v>0.23988425925925927</v>
      </c>
      <c r="AG50" s="15">
        <v>0.23988425925925927</v>
      </c>
      <c r="AH50" s="15">
        <v>0.241875</v>
      </c>
      <c r="AI50" s="15"/>
      <c r="AJ50" s="15"/>
      <c r="AK50" s="15"/>
      <c r="AL50" s="15"/>
      <c r="AM50" s="15"/>
      <c r="AN50" s="15"/>
    </row>
    <row r="51" spans="1:40" ht="13.5">
      <c r="A51" s="34">
        <v>48</v>
      </c>
      <c r="B51" s="25" t="s">
        <v>0</v>
      </c>
      <c r="C51" s="26" t="s">
        <v>117</v>
      </c>
      <c r="D51" s="26" t="s">
        <v>9</v>
      </c>
      <c r="E51" s="27">
        <f>M51-L51+P51-O51+S51-R51+X51-W51+AC51-AB51+AG51-AF51</f>
        <v>0.0038773148148148195</v>
      </c>
      <c r="F51" s="27">
        <f>(8-COUNT(L51,O51,R51,U51,W51,Z51,AB51,AF51))*коэффициенты!$B$2</f>
        <v>0.08333333333333333</v>
      </c>
      <c r="G51" s="27">
        <f>VLOOKUP(C51,коэффициенты!$E$2:$H$230,2,FALSE)</f>
        <v>0.041666666666666664</v>
      </c>
      <c r="H51" s="27">
        <f>VLOOKUP(C51,коэффициенты!$E$2:$H$230,3,FALSE)</f>
        <v>0.006944444444444444</v>
      </c>
      <c r="I51" s="27">
        <f>VLOOKUP(C51,коэффициенты!$E$2:$H$230,4,FALSE)</f>
        <v>0.13680555555555554</v>
      </c>
      <c r="J51" s="27">
        <f>IF(N51&gt;0,(N51-M51)*коэффициенты!$B$7)+IF(Q51&gt;0,(Q51-P51)*коэффициенты!$B$8)+IF(T51&gt;0,(T51-S51)*коэффициенты!$B$9)+IF(Y51&gt;0,(Y51-X51)*коэффициенты!$B$11)+IF(AA51&gt;0,(AA51-Z51)*коэффициенты!$B$12)+IF(AD51&gt;0,(AD51-AC51)*коэффициенты!$B$13)+IF(AH51&gt;0,(AH51-AG51)*коэффициенты!$B$14)</f>
        <v>0.23016203703703786</v>
      </c>
      <c r="K51" s="28">
        <f>D51-E51+F51+G51+H51-I51+J51</f>
        <v>0.4814930555555563</v>
      </c>
      <c r="L51" s="7">
        <v>0.2436574074074074</v>
      </c>
      <c r="M51" s="7">
        <v>0.2436574074074074</v>
      </c>
      <c r="N51" s="7">
        <v>0.24629629629629632</v>
      </c>
      <c r="O51" s="7"/>
      <c r="P51" s="7"/>
      <c r="Q51" s="7"/>
      <c r="R51" s="7">
        <v>0.11232638888888889</v>
      </c>
      <c r="S51" s="7">
        <v>0.11385416666666666</v>
      </c>
      <c r="T51" s="7">
        <v>0.11541666666666667</v>
      </c>
      <c r="U51" s="7">
        <v>0.06509259259259259</v>
      </c>
      <c r="V51" s="7"/>
      <c r="W51" s="7">
        <v>0.053912037037037036</v>
      </c>
      <c r="X51" s="7">
        <v>0.053912037037037036</v>
      </c>
      <c r="Y51" s="7">
        <v>0.055324074074074074</v>
      </c>
      <c r="Z51" s="7">
        <v>0.1323263888888889</v>
      </c>
      <c r="AA51" s="7">
        <v>0.1528587962962963</v>
      </c>
      <c r="AB51" s="15">
        <v>0.1840625</v>
      </c>
      <c r="AC51" s="15">
        <v>0.18641203703703704</v>
      </c>
      <c r="AD51" s="15">
        <v>0.18719907407407407</v>
      </c>
      <c r="AE51" s="15">
        <v>0.04935185185185185</v>
      </c>
      <c r="AF51" s="15">
        <v>0.2254050925925926</v>
      </c>
      <c r="AG51" s="15">
        <v>0.2254050925925926</v>
      </c>
      <c r="AH51" s="15">
        <v>0.22758101851851853</v>
      </c>
      <c r="AI51" s="15"/>
      <c r="AJ51" s="15"/>
      <c r="AK51" s="15"/>
      <c r="AL51" s="15"/>
      <c r="AM51" s="15"/>
      <c r="AN51" s="15"/>
    </row>
    <row r="52" spans="1:40" ht="13.5">
      <c r="A52" s="49">
        <v>49</v>
      </c>
      <c r="B52" s="25" t="s">
        <v>0</v>
      </c>
      <c r="C52" s="26" t="s">
        <v>257</v>
      </c>
      <c r="D52" s="26" t="s">
        <v>34</v>
      </c>
      <c r="E52" s="27">
        <f>M52-L52+P52-O52+S52-R52+X52-W52+AC52-AB52+AG52-AF52</f>
        <v>0.01563657407407404</v>
      </c>
      <c r="F52" s="27">
        <f>(8-COUNT(L52,O52,R52,U52,W52,Z52,AB52,AF52))*коэффициенты!$B$2</f>
        <v>0</v>
      </c>
      <c r="G52" s="27">
        <f>VLOOKUP(C52,коэффициенты!$E$2:$H$230,2,FALSE)</f>
        <v>0</v>
      </c>
      <c r="H52" s="27">
        <f>VLOOKUP(C52,коэффициенты!$E$2:$H$230,3,FALSE)</f>
        <v>0</v>
      </c>
      <c r="I52" s="27">
        <f>VLOOKUP(C52,коэффициенты!$E$2:$H$230,4,FALSE)</f>
        <v>0.10763888888888888</v>
      </c>
      <c r="J52" s="27">
        <f>IF(N52&gt;0,(N52-M52)*коэффициенты!$B$7)+IF(Q52&gt;0,(Q52-P52)*коэффициенты!$B$8)+IF(T52&gt;0,(T52-S52)*коэффициенты!$B$9)+IF(Y52&gt;0,(Y52-X52)*коэффициенты!$B$11)+IF(AA52&gt;0,(AA52-Z52)*коэффициенты!$B$12)+IF(AD52&gt;0,(AD52-AC52)*коэффициенты!$B$13)+IF(AH52&gt;0,(AH52-AG52)*коэффициенты!$B$14)</f>
        <v>0.28774305555555557</v>
      </c>
      <c r="K52" s="28">
        <f>D52-E52+F52+G52+H52-I52+J52</f>
        <v>0.48579861111111117</v>
      </c>
      <c r="L52" s="7">
        <v>0.30125</v>
      </c>
      <c r="M52" s="7">
        <v>0.3028472222222222</v>
      </c>
      <c r="N52" s="7">
        <v>0.3049074074074074</v>
      </c>
      <c r="O52" s="7">
        <v>0.07304398148148149</v>
      </c>
      <c r="P52" s="7">
        <v>0.07890046296296296</v>
      </c>
      <c r="Q52" s="7">
        <v>0.08032407407407406</v>
      </c>
      <c r="R52" s="7">
        <v>0.14054398148148148</v>
      </c>
      <c r="S52" s="7">
        <v>0.14190972222222223</v>
      </c>
      <c r="T52" s="7">
        <v>0.1450810185185185</v>
      </c>
      <c r="U52" s="7">
        <v>0.08836805555555555</v>
      </c>
      <c r="V52" s="7"/>
      <c r="W52" s="7">
        <v>0.0575462962962963</v>
      </c>
      <c r="X52" s="7">
        <v>0.058912037037037034</v>
      </c>
      <c r="Y52" s="7">
        <v>0.06129629629629629</v>
      </c>
      <c r="Z52" s="7">
        <v>0.1826388888888889</v>
      </c>
      <c r="AA52" s="7">
        <v>0.2034722222222222</v>
      </c>
      <c r="AB52" s="15">
        <v>0.22105324074074073</v>
      </c>
      <c r="AC52" s="15">
        <v>0.2265046296296296</v>
      </c>
      <c r="AD52" s="15">
        <v>0.22708333333333333</v>
      </c>
      <c r="AE52" s="15">
        <v>0.05600694444444445</v>
      </c>
      <c r="AF52" s="15">
        <v>0.2785300925925926</v>
      </c>
      <c r="AG52" s="15">
        <v>0.2785300925925926</v>
      </c>
      <c r="AH52" s="15">
        <v>0.28163194444444445</v>
      </c>
      <c r="AI52" s="16"/>
      <c r="AJ52" s="16"/>
      <c r="AK52" s="16"/>
      <c r="AL52" s="16"/>
      <c r="AM52" s="16"/>
      <c r="AN52" s="16"/>
    </row>
    <row r="53" spans="1:34" ht="13.5">
      <c r="A53" s="34">
        <v>50</v>
      </c>
      <c r="B53" s="25" t="s">
        <v>0</v>
      </c>
      <c r="C53" s="26" t="s">
        <v>305</v>
      </c>
      <c r="D53" s="26" t="s">
        <v>53</v>
      </c>
      <c r="E53" s="27">
        <f>M53-L53+P53-O53+S53-R53+X53-W53+AC53-AB53+AG53-AF53</f>
        <v>0.0203356481481482</v>
      </c>
      <c r="F53" s="27">
        <f>(8-COUNT(L53,O53,R53,U53,W53,Z53,AB53,AF53))*коэффициенты!$B$2</f>
        <v>0</v>
      </c>
      <c r="G53" s="27">
        <f>VLOOKUP(C53,коэффициенты!$E$2:$H$230,2,FALSE)</f>
        <v>0</v>
      </c>
      <c r="H53" s="27">
        <f>VLOOKUP(C53,коэффициенты!$E$2:$H$230,3,FALSE)</f>
        <v>0</v>
      </c>
      <c r="I53" s="27">
        <f>VLOOKUP(C53,коэффициенты!$E$2:$H$230,4,FALSE)</f>
        <v>0.1611111111111111</v>
      </c>
      <c r="J53" s="27">
        <f>IF(N53&gt;0,(N53-M53)*коэффициенты!$B$7)+IF(Q53&gt;0,(Q53-P53)*коэффициенты!$B$8)+IF(T53&gt;0,(T53-S53)*коэффициенты!$B$9)+IF(Y53&gt;0,(Y53-X53)*коэффициенты!$B$11)+IF(AA53&gt;0,(AA53-Z53)*коэффициенты!$B$12)+IF(AD53&gt;0,(AD53-AC53)*коэффициенты!$B$13)+IF(AH53&gt;0,(AH53-AG53)*коэффициенты!$B$14)</f>
        <v>0.3184606481481477</v>
      </c>
      <c r="K53" s="28">
        <f>D53-E53+F53+G53+H53-I53+J53</f>
        <v>0.49365740740740693</v>
      </c>
      <c r="L53" s="7">
        <v>0.3421412037037037</v>
      </c>
      <c r="M53" s="7">
        <v>0.3421412037037037</v>
      </c>
      <c r="N53" s="7">
        <v>0.3447453703703704</v>
      </c>
      <c r="O53" s="7">
        <v>0.04690972222222222</v>
      </c>
      <c r="P53" s="7">
        <v>0.05918981481481481</v>
      </c>
      <c r="Q53" s="7">
        <v>0.060451388888888895</v>
      </c>
      <c r="R53" s="7">
        <v>0.1654050925925926</v>
      </c>
      <c r="S53" s="7">
        <v>0.16693287037037038</v>
      </c>
      <c r="T53" s="7">
        <v>0.16921296296296295</v>
      </c>
      <c r="U53" s="7">
        <v>0.06810185185185186</v>
      </c>
      <c r="V53" s="7"/>
      <c r="W53" s="7">
        <v>0.12622685185185187</v>
      </c>
      <c r="X53" s="7">
        <v>0.1272337962962963</v>
      </c>
      <c r="Y53" s="7">
        <v>0.1297222222222222</v>
      </c>
      <c r="Z53" s="7">
        <v>0.19012731481481482</v>
      </c>
      <c r="AA53" s="7">
        <v>0.20630787037037038</v>
      </c>
      <c r="AB53" s="15">
        <v>0.24446759259259257</v>
      </c>
      <c r="AC53" s="15">
        <v>0.24998842592592593</v>
      </c>
      <c r="AD53" s="15">
        <v>0.2506365740740741</v>
      </c>
      <c r="AE53" s="15">
        <v>0.12523148148148147</v>
      </c>
      <c r="AF53" s="15">
        <v>0.3212037037037037</v>
      </c>
      <c r="AG53" s="15">
        <v>0.3212037037037037</v>
      </c>
      <c r="AH53" s="15">
        <v>0.32685185185185184</v>
      </c>
    </row>
    <row r="54" spans="1:34" ht="13.5">
      <c r="A54" s="34">
        <v>51</v>
      </c>
      <c r="B54" s="25" t="s">
        <v>0</v>
      </c>
      <c r="C54" s="26" t="s">
        <v>280</v>
      </c>
      <c r="D54" s="26" t="s">
        <v>64</v>
      </c>
      <c r="E54" s="27">
        <f>M54-L54+P54-O54+S54-R54+X54-W54+AC54-AB54+AG54-AF54</f>
        <v>0.026898148148148115</v>
      </c>
      <c r="F54" s="27">
        <f>(8-COUNT(L54,O54,R54,U54,W54,Z54,AB54,AF54))*коэффициенты!$B$2</f>
        <v>0</v>
      </c>
      <c r="G54" s="27">
        <f>VLOOKUP(C54,коэффициенты!$E$2:$H$230,2,FALSE)</f>
        <v>0</v>
      </c>
      <c r="H54" s="27">
        <f>VLOOKUP(C54,коэффициенты!$E$2:$H$230,3,FALSE)</f>
        <v>0.006944444444444444</v>
      </c>
      <c r="I54" s="27">
        <f>VLOOKUP(C54,коэффициенты!$E$2:$H$230,4,FALSE)</f>
        <v>0.16249999999999998</v>
      </c>
      <c r="J54" s="27">
        <f>IF(N54&gt;0,(N54-M54)*коэффициенты!$B$7)+IF(Q54&gt;0,(Q54-P54)*коэффициенты!$B$8)+IF(T54&gt;0,(T54-S54)*коэффициенты!$B$9)+IF(Y54&gt;0,(Y54-X54)*коэффициенты!$B$11)+IF(AA54&gt;0,(AA54-Z54)*коэффициенты!$B$12)+IF(AD54&gt;0,(AD54-AC54)*коэффициенты!$B$13)+IF(AH54&gt;0,(AH54-AG54)*коэффициенты!$B$14)</f>
        <v>0.2993518518518526</v>
      </c>
      <c r="K54" s="28">
        <f>D54-E54+F54+G54+H54-I54+J54</f>
        <v>0.4991782407407415</v>
      </c>
      <c r="L54" s="7">
        <v>0.35858796296296297</v>
      </c>
      <c r="M54" s="7">
        <v>0.35858796296296297</v>
      </c>
      <c r="N54" s="7">
        <v>0.3601273148148148</v>
      </c>
      <c r="O54" s="7">
        <v>0.056122685185185185</v>
      </c>
      <c r="P54" s="7">
        <v>0.06386574074074074</v>
      </c>
      <c r="Q54" s="7">
        <v>0.06516203703703703</v>
      </c>
      <c r="R54" s="7">
        <v>0.16008101851851853</v>
      </c>
      <c r="S54" s="7">
        <v>0.16765046296296296</v>
      </c>
      <c r="T54" s="7">
        <v>0.16979166666666667</v>
      </c>
      <c r="U54" s="7">
        <v>0.07237268518518519</v>
      </c>
      <c r="V54" s="7"/>
      <c r="W54" s="7">
        <v>0.08795138888888888</v>
      </c>
      <c r="X54" s="7">
        <v>0.09420138888888889</v>
      </c>
      <c r="Y54" s="7">
        <v>0.09715277777777777</v>
      </c>
      <c r="Z54" s="7">
        <v>0.200150462962963</v>
      </c>
      <c r="AA54" s="7">
        <v>0.2209953703703704</v>
      </c>
      <c r="AB54" s="15">
        <v>0.25150462962962966</v>
      </c>
      <c r="AC54" s="15">
        <v>0.2568402777777778</v>
      </c>
      <c r="AD54" s="15">
        <v>0.2577199074074074</v>
      </c>
      <c r="AE54" s="15">
        <v>0.0867013888888889</v>
      </c>
      <c r="AF54" s="15">
        <v>0.3409143518518518</v>
      </c>
      <c r="AG54" s="15">
        <v>0.3409143518518518</v>
      </c>
      <c r="AH54" s="15">
        <v>0.34534722222222225</v>
      </c>
    </row>
    <row r="55" spans="1:40" ht="13.5">
      <c r="A55" s="34">
        <v>52</v>
      </c>
      <c r="B55" s="25" t="s">
        <v>0</v>
      </c>
      <c r="C55" s="26" t="s">
        <v>251</v>
      </c>
      <c r="D55" s="26" t="s">
        <v>26</v>
      </c>
      <c r="E55" s="27">
        <f>M55-L55+P55-O55+S55-R55+X55-W55+AC55-AB55+AG55-AF55</f>
        <v>0.015289351851851818</v>
      </c>
      <c r="F55" s="27">
        <f>(8-COUNT(L55,O55,R55,U55,W55,Z55,AB55,AF55))*коэффициенты!$B$2</f>
        <v>0</v>
      </c>
      <c r="G55" s="27">
        <f>VLOOKUP(C55,коэффициенты!$E$2:$H$230,2,FALSE)</f>
        <v>0</v>
      </c>
      <c r="H55" s="27">
        <f>VLOOKUP(C55,коэффициенты!$E$2:$H$230,3,FALSE)</f>
        <v>0</v>
      </c>
      <c r="I55" s="27">
        <f>VLOOKUP(C55,коэффициенты!$E$2:$H$230,4,FALSE)</f>
        <v>0.14027777777777778</v>
      </c>
      <c r="J55" s="27">
        <f>IF(N55&gt;0,(N55-M55)*коэффициенты!$B$7)+IF(Q55&gt;0,(Q55-P55)*коэффициенты!$B$8)+IF(T55&gt;0,(T55-S55)*коэффициенты!$B$9)+IF(Y55&gt;0,(Y55-X55)*коэффициенты!$B$11)+IF(AA55&gt;0,(AA55-Z55)*коэффициенты!$B$12)+IF(AD55&gt;0,(AD55-AC55)*коэффициенты!$B$13)+IF(AH55&gt;0,(AH55-AG55)*коэффициенты!$B$14)</f>
        <v>0.3540972222222241</v>
      </c>
      <c r="K55" s="28">
        <f>D55-E55+F55+G55+H55-I55+J55</f>
        <v>0.5038310185185204</v>
      </c>
      <c r="L55" s="7">
        <v>0.2870486111111111</v>
      </c>
      <c r="M55" s="7">
        <v>0.2870486111111111</v>
      </c>
      <c r="N55" s="7">
        <v>0.2923263888888889</v>
      </c>
      <c r="O55" s="7">
        <v>0.04025462962962963</v>
      </c>
      <c r="P55" s="7">
        <v>0.04375</v>
      </c>
      <c r="Q55" s="7">
        <v>0.045370370370370366</v>
      </c>
      <c r="R55" s="7">
        <v>0.12390046296296296</v>
      </c>
      <c r="S55" s="7">
        <v>0.1266087962962963</v>
      </c>
      <c r="T55" s="7">
        <v>0.1280902777777778</v>
      </c>
      <c r="U55" s="7">
        <v>0.05284722222222222</v>
      </c>
      <c r="V55" s="7"/>
      <c r="W55" s="7">
        <v>0.06721064814814814</v>
      </c>
      <c r="X55" s="7">
        <v>0.06902777777777779</v>
      </c>
      <c r="Y55" s="7">
        <v>0.07061342592592591</v>
      </c>
      <c r="Z55" s="7">
        <v>0.13931712962962964</v>
      </c>
      <c r="AA55" s="7">
        <v>0.16869212962962962</v>
      </c>
      <c r="AB55" s="15">
        <v>0.20972222222222223</v>
      </c>
      <c r="AC55" s="15">
        <v>0.21699074074074073</v>
      </c>
      <c r="AD55" s="15">
        <v>0.21777777777777776</v>
      </c>
      <c r="AE55" s="15">
        <v>0.07298611111111111</v>
      </c>
      <c r="AF55" s="15">
        <v>0.2534606481481481</v>
      </c>
      <c r="AG55" s="15">
        <v>0.2534606481481481</v>
      </c>
      <c r="AH55" s="15">
        <v>0.2561805555555556</v>
      </c>
      <c r="AI55" s="15"/>
      <c r="AJ55" s="15"/>
      <c r="AK55" s="15"/>
      <c r="AL55" s="15"/>
      <c r="AM55" s="15"/>
      <c r="AN55" s="15"/>
    </row>
    <row r="56" spans="1:34" ht="13.5">
      <c r="A56" s="34">
        <v>53</v>
      </c>
      <c r="B56" s="25" t="s">
        <v>0</v>
      </c>
      <c r="C56" s="26" t="s">
        <v>130</v>
      </c>
      <c r="D56" s="26" t="s">
        <v>45</v>
      </c>
      <c r="E56" s="27">
        <f>M56-L56+P56-O56+S56-R56+X56-W56+AC56-AB56+AG56-AF56</f>
        <v>0.008194444444444393</v>
      </c>
      <c r="F56" s="27">
        <f>(8-COUNT(L56,O56,R56,U56,W56,Z56,AB56,AF56))*коэффициенты!$B$2</f>
        <v>0</v>
      </c>
      <c r="G56" s="27">
        <f>VLOOKUP(C56,коэффициенты!$E$2:$H$230,2,FALSE)</f>
        <v>0</v>
      </c>
      <c r="H56" s="27">
        <f>VLOOKUP(C56,коэффициенты!$E$2:$H$230,3,FALSE)</f>
        <v>0</v>
      </c>
      <c r="I56" s="27">
        <f>VLOOKUP(C56,коэффициенты!$E$2:$H$230,4,FALSE)</f>
        <v>0.14027777777777775</v>
      </c>
      <c r="J56" s="27">
        <f>IF(N56&gt;0,(N56-M56)*коэффициенты!$B$7)+IF(Q56&gt;0,(Q56-P56)*коэффициенты!$B$8)+IF(T56&gt;0,(T56-S56)*коэффициенты!$B$9)+IF(Y56&gt;0,(Y56-X56)*коэффициенты!$B$11)+IF(AA56&gt;0,(AA56-Z56)*коэффициенты!$B$12)+IF(AD56&gt;0,(AD56-AC56)*коэффициенты!$B$13)+IF(AH56&gt;0,(AH56-AG56)*коэффициенты!$B$14)</f>
        <v>0.3192013888888896</v>
      </c>
      <c r="K56" s="28">
        <f>D56-E56+F56+G56+H56-I56+J56</f>
        <v>0.50457175925926</v>
      </c>
      <c r="L56" s="7">
        <v>0.31765046296296295</v>
      </c>
      <c r="M56" s="7">
        <v>0.31765046296296295</v>
      </c>
      <c r="N56" s="7">
        <v>0.3203472222222222</v>
      </c>
      <c r="O56" s="7">
        <v>0.048726851851851855</v>
      </c>
      <c r="P56" s="7">
        <v>0.049340277777777775</v>
      </c>
      <c r="Q56" s="7">
        <v>0.05085648148148148</v>
      </c>
      <c r="R56" s="7">
        <v>0.13618055555555555</v>
      </c>
      <c r="S56" s="7">
        <v>0.1409837962962963</v>
      </c>
      <c r="T56" s="7">
        <v>0.14324074074074075</v>
      </c>
      <c r="U56" s="7">
        <v>0.05979166666666667</v>
      </c>
      <c r="V56" s="7"/>
      <c r="W56" s="7">
        <v>0.07724537037037037</v>
      </c>
      <c r="X56" s="7">
        <v>0.07724537037037037</v>
      </c>
      <c r="Y56" s="7">
        <v>0.08018518518518519</v>
      </c>
      <c r="Z56" s="7">
        <v>0.16159722222222223</v>
      </c>
      <c r="AA56" s="7">
        <v>0.18516203703703704</v>
      </c>
      <c r="AB56" s="15">
        <v>0.24607638888888891</v>
      </c>
      <c r="AC56" s="15">
        <v>0.24885416666666668</v>
      </c>
      <c r="AD56" s="15">
        <v>0.2498726851851852</v>
      </c>
      <c r="AE56" s="15">
        <v>0.0734837962962963</v>
      </c>
      <c r="AF56" s="15">
        <v>0.3009953703703704</v>
      </c>
      <c r="AG56" s="15">
        <v>0.3009953703703704</v>
      </c>
      <c r="AH56" s="15">
        <v>0.3043402777777778</v>
      </c>
    </row>
    <row r="57" spans="1:34" ht="13.5">
      <c r="A57" s="34">
        <v>54</v>
      </c>
      <c r="B57" s="25" t="s">
        <v>0</v>
      </c>
      <c r="C57" s="26" t="s">
        <v>134</v>
      </c>
      <c r="D57" s="26" t="s">
        <v>57</v>
      </c>
      <c r="E57" s="27">
        <f>M57-L57+P57-O57+S57-R57+X57-W57+AC57-AB57+AG57-AF57</f>
        <v>0.02234953703703707</v>
      </c>
      <c r="F57" s="27">
        <f>(8-COUNT(L57,O57,R57,U57,W57,Z57,AB57,AF57))*коэффициенты!$B$2</f>
        <v>0</v>
      </c>
      <c r="G57" s="27">
        <f>VLOOKUP(C57,коэффициенты!$E$2:$H$230,2,FALSE)</f>
        <v>0</v>
      </c>
      <c r="H57" s="27">
        <f>VLOOKUP(C57,коэффициенты!$E$2:$H$230,3,FALSE)</f>
        <v>0.041666666666666664</v>
      </c>
      <c r="I57" s="27">
        <f>VLOOKUP(C57,коэффициенты!$E$2:$H$230,4,FALSE)</f>
        <v>0.14791666666666664</v>
      </c>
      <c r="J57" s="27">
        <f>IF(N57&gt;0,(N57-M57)*коэффициенты!$B$7)+IF(Q57&gt;0,(Q57-P57)*коэффициенты!$B$8)+IF(T57&gt;0,(T57-S57)*коэффициенты!$B$9)+IF(Y57&gt;0,(Y57-X57)*коэффициенты!$B$11)+IF(AA57&gt;0,(AA57-Z57)*коэффициенты!$B$12)+IF(AD57&gt;0,(AD57-AC57)*коэффициенты!$B$13)+IF(AH57&gt;0,(AH57-AG57)*коэффициенты!$B$14)</f>
        <v>0.2592939814814811</v>
      </c>
      <c r="K57" s="28">
        <f>D57-E57+F57+G57+H57-I57+J57</f>
        <v>0.5070023148148144</v>
      </c>
      <c r="L57" s="7">
        <v>0.35813657407407407</v>
      </c>
      <c r="M57" s="7">
        <v>0.35813657407407407</v>
      </c>
      <c r="N57" s="7">
        <v>0.35986111111111113</v>
      </c>
      <c r="O57" s="7">
        <v>0.11118055555555556</v>
      </c>
      <c r="P57" s="7">
        <v>0.1233449074074074</v>
      </c>
      <c r="Q57" s="7">
        <v>0.12523148148148147</v>
      </c>
      <c r="R57" s="7">
        <v>0.19055555555555556</v>
      </c>
      <c r="S57" s="7">
        <v>0.19278935185185186</v>
      </c>
      <c r="T57" s="7">
        <v>0.19445601851851854</v>
      </c>
      <c r="U57" s="7">
        <v>0.13716435185185186</v>
      </c>
      <c r="V57" s="7"/>
      <c r="W57" s="7">
        <v>0.07379629629629629</v>
      </c>
      <c r="X57" s="7">
        <v>0.07788194444444445</v>
      </c>
      <c r="Y57" s="7">
        <v>0.08027777777777778</v>
      </c>
      <c r="Z57" s="7">
        <v>0.216875</v>
      </c>
      <c r="AA57" s="7">
        <v>0.23519675925925929</v>
      </c>
      <c r="AB57" s="15">
        <v>0.27663194444444444</v>
      </c>
      <c r="AC57" s="15">
        <v>0.2804976851851852</v>
      </c>
      <c r="AD57" s="15">
        <v>0.2812152777777778</v>
      </c>
      <c r="AE57" s="15">
        <v>0.07158564814814815</v>
      </c>
      <c r="AF57" s="15">
        <v>0.33761574074074074</v>
      </c>
      <c r="AG57" s="15">
        <v>0.33761574074074074</v>
      </c>
      <c r="AH57" s="15">
        <v>0.3406944444444444</v>
      </c>
    </row>
    <row r="58" spans="1:34" ht="13.5">
      <c r="A58" s="34">
        <v>55</v>
      </c>
      <c r="B58" s="25" t="s">
        <v>0</v>
      </c>
      <c r="C58" s="26" t="s">
        <v>288</v>
      </c>
      <c r="D58" s="26" t="s">
        <v>49</v>
      </c>
      <c r="E58" s="27">
        <f>M58-L58+P58-O58+S58-R58+X58-W58+AC58-AB58+AG58-AF58</f>
        <v>0.032928240740740744</v>
      </c>
      <c r="F58" s="27">
        <f>(8-COUNT(L58,O58,R58,U58,W58,Z58,AB58,AF58))*коэффициенты!$B$2</f>
        <v>0</v>
      </c>
      <c r="G58" s="27">
        <f>VLOOKUP(C58,коэффициенты!$E$2:$H$230,2,FALSE)</f>
        <v>0</v>
      </c>
      <c r="H58" s="27">
        <f>VLOOKUP(C58,коэффициенты!$E$2:$H$230,3,FALSE)</f>
        <v>0.041666666666666664</v>
      </c>
      <c r="I58" s="27">
        <f>VLOOKUP(C58,коэффициенты!$E$2:$H$230,4,FALSE)</f>
        <v>0.10416666666666666</v>
      </c>
      <c r="J58" s="27">
        <f>IF(N58&gt;0,(N58-M58)*коэффициенты!$B$7)+IF(Q58&gt;0,(Q58-P58)*коэффициенты!$B$8)+IF(T58&gt;0,(T58-S58)*коэффициенты!$B$9)+IF(Y58&gt;0,(Y58-X58)*коэффициенты!$B$11)+IF(AA58&gt;0,(AA58-Z58)*коэффициенты!$B$12)+IF(AD58&gt;0,(AD58-AC58)*коэффициенты!$B$13)+IF(AH58&gt;0,(AH58-AG58)*коэффициенты!$B$14)</f>
        <v>0.2634606481481475</v>
      </c>
      <c r="K58" s="28">
        <f>D58-E58+F58+G58+H58-I58+J58</f>
        <v>0.5083333333333327</v>
      </c>
      <c r="L58" s="7">
        <v>0.3169328703703704</v>
      </c>
      <c r="M58" s="7">
        <v>0.31981481481481483</v>
      </c>
      <c r="N58" s="7">
        <v>0.32297453703703705</v>
      </c>
      <c r="O58" s="7">
        <v>0.04638888888888889</v>
      </c>
      <c r="P58" s="7">
        <v>0.06131944444444445</v>
      </c>
      <c r="Q58" s="7">
        <v>0.06274305555555555</v>
      </c>
      <c r="R58" s="7">
        <v>0.14976851851851852</v>
      </c>
      <c r="S58" s="7">
        <v>0.15541666666666668</v>
      </c>
      <c r="T58" s="7">
        <v>0.1594560185185185</v>
      </c>
      <c r="U58" s="7">
        <v>0.07056712962962963</v>
      </c>
      <c r="V58" s="7"/>
      <c r="W58" s="7">
        <v>0.08947916666666667</v>
      </c>
      <c r="X58" s="7">
        <v>0.09140046296296296</v>
      </c>
      <c r="Y58" s="7">
        <v>0.09438657407407408</v>
      </c>
      <c r="Z58" s="7">
        <v>0.1728125</v>
      </c>
      <c r="AA58" s="7">
        <v>0.18309027777777778</v>
      </c>
      <c r="AB58" s="15">
        <v>0.23408564814814814</v>
      </c>
      <c r="AC58" s="15">
        <v>0.24163194444444444</v>
      </c>
      <c r="AD58" s="15">
        <v>0.24225694444444446</v>
      </c>
      <c r="AE58" s="15">
        <v>0.08780092592592592</v>
      </c>
      <c r="AF58" s="15">
        <v>0.29414351851851855</v>
      </c>
      <c r="AG58" s="15">
        <v>0.29414351851851855</v>
      </c>
      <c r="AH58" s="15">
        <v>0.29608796296296297</v>
      </c>
    </row>
    <row r="59" spans="1:40" ht="13.5">
      <c r="A59" s="34">
        <v>56</v>
      </c>
      <c r="B59" s="25" t="s">
        <v>0</v>
      </c>
      <c r="C59" s="26" t="s">
        <v>261</v>
      </c>
      <c r="D59" s="26" t="s">
        <v>22</v>
      </c>
      <c r="E59" s="27">
        <f>M59-L59+P59-O59+S59-R59+X59-W59+AC59-AB59+AG59-AF59</f>
        <v>0.018356481481481446</v>
      </c>
      <c r="F59" s="27">
        <f>(8-COUNT(L59,O59,R59,U59,W59,Z59,AB59,AF59))*коэффициенты!$B$2</f>
        <v>0</v>
      </c>
      <c r="G59" s="27">
        <f>VLOOKUP(C59,коэффициенты!$E$2:$H$230,2,FALSE)</f>
        <v>0</v>
      </c>
      <c r="H59" s="27">
        <f>VLOOKUP(C59,коэффициенты!$E$2:$H$230,3,FALSE)</f>
        <v>0</v>
      </c>
      <c r="I59" s="27">
        <f>VLOOKUP(C59,коэффициенты!$E$2:$H$230,4,FALSE)</f>
        <v>0.11041666666666666</v>
      </c>
      <c r="J59" s="27">
        <f>IF(N59&gt;0,(N59-M59)*коэффициенты!$B$7)+IF(Q59&gt;0,(Q59-P59)*коэффициенты!$B$8)+IF(T59&gt;0,(T59-S59)*коэффициенты!$B$9)+IF(Y59&gt;0,(Y59-X59)*коэффициенты!$B$11)+IF(AA59&gt;0,(AA59-Z59)*коэффициенты!$B$12)+IF(AD59&gt;0,(AD59-AC59)*коэффициенты!$B$13)+IF(AH59&gt;0,(AH59-AG59)*коэффициенты!$B$14)</f>
        <v>0.34440972222222277</v>
      </c>
      <c r="K59" s="28">
        <f>D59-E59+F59+G59+H59-I59+J59</f>
        <v>0.5151851851851859</v>
      </c>
      <c r="L59" s="7">
        <v>0.2863657407407407</v>
      </c>
      <c r="M59" s="7">
        <v>0.2863657407407407</v>
      </c>
      <c r="N59" s="7">
        <v>0.28868055555555555</v>
      </c>
      <c r="O59" s="7">
        <v>0.04864583333333333</v>
      </c>
      <c r="P59" s="7">
        <v>0.05783564814814815</v>
      </c>
      <c r="Q59" s="7">
        <v>0.05986111111111111</v>
      </c>
      <c r="R59" s="7">
        <v>0.12270833333333335</v>
      </c>
      <c r="S59" s="7">
        <v>0.12494212962962963</v>
      </c>
      <c r="T59" s="7">
        <v>0.12618055555555555</v>
      </c>
      <c r="U59" s="7">
        <v>0.06649305555555556</v>
      </c>
      <c r="V59" s="7"/>
      <c r="W59" s="7">
        <v>0.07479166666666666</v>
      </c>
      <c r="X59" s="7">
        <v>0.07533564814814815</v>
      </c>
      <c r="Y59" s="7">
        <v>0.07831018518518519</v>
      </c>
      <c r="Z59" s="7">
        <v>0.140625</v>
      </c>
      <c r="AA59" s="7">
        <v>0.1761111111111111</v>
      </c>
      <c r="AB59" s="15">
        <v>0.2033912037037037</v>
      </c>
      <c r="AC59" s="15">
        <v>0.2097800925925926</v>
      </c>
      <c r="AD59" s="15">
        <v>0.21047453703703703</v>
      </c>
      <c r="AE59" s="15">
        <v>0.08032407407407406</v>
      </c>
      <c r="AF59" s="15">
        <v>0.25753472222222223</v>
      </c>
      <c r="AG59" s="15">
        <v>0.25753472222222223</v>
      </c>
      <c r="AH59" s="15">
        <v>0.260775462962963</v>
      </c>
      <c r="AI59" s="15"/>
      <c r="AJ59" s="15"/>
      <c r="AK59" s="15"/>
      <c r="AL59" s="15"/>
      <c r="AM59" s="15"/>
      <c r="AN59" s="15"/>
    </row>
    <row r="60" spans="1:34" ht="13.5">
      <c r="A60" s="34">
        <v>57</v>
      </c>
      <c r="B60" s="25" t="s">
        <v>0</v>
      </c>
      <c r="C60" s="26" t="s">
        <v>113</v>
      </c>
      <c r="D60" s="26" t="s">
        <v>70</v>
      </c>
      <c r="E60" s="27">
        <f>M60-L60+P60-O60+S60-R60+X60-W60+AC60-AB60+AG60-AF60</f>
        <v>0.029189814814814863</v>
      </c>
      <c r="F60" s="27">
        <f>(8-COUNT(L60,O60,R60,U60,W60,Z60,AB60,AF60))*коэффициенты!$B$2</f>
        <v>0</v>
      </c>
      <c r="G60" s="27">
        <f>VLOOKUP(C60,коэффициенты!$E$2:$H$230,2,FALSE)</f>
        <v>0</v>
      </c>
      <c r="H60" s="27">
        <f>VLOOKUP(C60,коэффициенты!$E$2:$H$230,3,FALSE)</f>
        <v>0</v>
      </c>
      <c r="I60" s="27">
        <f>VLOOKUP(C60,коэффициенты!$E$2:$H$230,4,FALSE)</f>
        <v>0.18888888888888888</v>
      </c>
      <c r="J60" s="27">
        <f>IF(N60&gt;0,(N60-M60)*коэффициенты!$B$7)+IF(Q60&gt;0,(Q60-P60)*коэффициенты!$B$8)+IF(T60&gt;0,(T60-S60)*коэффициенты!$B$9)+IF(Y60&gt;0,(Y60-X60)*коэффициенты!$B$11)+IF(AA60&gt;0,(AA60-Z60)*коэффициенты!$B$12)+IF(AD60&gt;0,(AD60-AC60)*коэффициенты!$B$13)+IF(AH60&gt;0,(AH60-AG60)*коэффициенты!$B$14)</f>
        <v>0.339131944444444</v>
      </c>
      <c r="K60" s="28">
        <f>D60-E60+F60+G60+H60-I60+J60</f>
        <v>0.531331018518518</v>
      </c>
      <c r="L60" s="7">
        <v>0.38903935185185184</v>
      </c>
      <c r="M60" s="7">
        <v>0.3895717592592593</v>
      </c>
      <c r="N60" s="7">
        <v>0.39229166666666665</v>
      </c>
      <c r="O60" s="7">
        <v>0.08251157407407407</v>
      </c>
      <c r="P60" s="7">
        <v>0.09100694444444445</v>
      </c>
      <c r="Q60" s="7">
        <v>0.09212962962962963</v>
      </c>
      <c r="R60" s="7">
        <v>0.16497685185185185</v>
      </c>
      <c r="S60" s="7">
        <v>0.17322916666666666</v>
      </c>
      <c r="T60" s="7">
        <v>0.17505787037037038</v>
      </c>
      <c r="U60" s="7">
        <v>0.07398148148148148</v>
      </c>
      <c r="V60" s="7"/>
      <c r="W60" s="7">
        <v>0.061053240740740734</v>
      </c>
      <c r="X60" s="7">
        <v>0.06239583333333334</v>
      </c>
      <c r="Y60" s="7">
        <v>0.06421296296296296</v>
      </c>
      <c r="Z60" s="7">
        <v>0.19849537037037038</v>
      </c>
      <c r="AA60" s="7">
        <v>0.22819444444444445</v>
      </c>
      <c r="AB60" s="15">
        <v>0.2724537037037037</v>
      </c>
      <c r="AC60" s="15">
        <v>0.28302083333333333</v>
      </c>
      <c r="AD60" s="15">
        <v>0.28400462962962963</v>
      </c>
      <c r="AE60" s="15">
        <v>0.05932870370370371</v>
      </c>
      <c r="AF60" s="15">
        <v>0.3715625</v>
      </c>
      <c r="AG60" s="15">
        <v>0.3715625</v>
      </c>
      <c r="AH60" s="15">
        <v>0.37584490740740745</v>
      </c>
    </row>
    <row r="61" spans="1:34" ht="13.5">
      <c r="A61" s="34">
        <v>58</v>
      </c>
      <c r="B61" s="25" t="s">
        <v>0</v>
      </c>
      <c r="C61" s="26" t="s">
        <v>114</v>
      </c>
      <c r="D61" s="26" t="s">
        <v>46</v>
      </c>
      <c r="E61" s="27">
        <f>M61-L61+P61-O61+S61-R61+X61-W61+AC61-AB61+AG61-AF61</f>
        <v>0.005405092592592586</v>
      </c>
      <c r="F61" s="27">
        <f>(8-COUNT(L61,O61,R61,U61,W61,Z61,AB61,AF61))*коэффициенты!$B$2</f>
        <v>0</v>
      </c>
      <c r="G61" s="27">
        <f>VLOOKUP(C61,коэффициенты!$E$2:$H$230,2,FALSE)</f>
        <v>0</v>
      </c>
      <c r="H61" s="27">
        <f>VLOOKUP(C61,коэффициенты!$E$2:$H$230,3,FALSE)</f>
        <v>0</v>
      </c>
      <c r="I61" s="27">
        <f>VLOOKUP(C61,коэффициенты!$E$2:$H$230,4,FALSE)</f>
        <v>0.14236111111111108</v>
      </c>
      <c r="J61" s="27">
        <f>IF(N61&gt;0,(N61-M61)*коэффициенты!$B$7)+IF(Q61&gt;0,(Q61-P61)*коэффициенты!$B$8)+IF(T61&gt;0,(T61-S61)*коэффициенты!$B$9)+IF(Y61&gt;0,(Y61-X61)*коэффициенты!$B$11)+IF(AA61&gt;0,(AA61-Z61)*коэффициенты!$B$12)+IF(AD61&gt;0,(AD61-AC61)*коэффициенты!$B$13)+IF(AH61&gt;0,(AH61-AG61)*коэффициенты!$B$14)</f>
        <v>0.34407407407407486</v>
      </c>
      <c r="K61" s="28">
        <f>D61-E61+F61+G61+H61-I61+J61</f>
        <v>0.5331481481481489</v>
      </c>
      <c r="L61" s="7">
        <v>0.2856597222222222</v>
      </c>
      <c r="M61" s="7">
        <v>0.2856597222222222</v>
      </c>
      <c r="N61" s="7">
        <v>0.2892361111111111</v>
      </c>
      <c r="O61" s="7">
        <v>0.04221064814814815</v>
      </c>
      <c r="P61" s="7">
        <v>0.04221064814814815</v>
      </c>
      <c r="Q61" s="7">
        <v>0.04434027777777778</v>
      </c>
      <c r="R61" s="7">
        <v>0.11751157407407407</v>
      </c>
      <c r="S61" s="7">
        <v>0.11976851851851851</v>
      </c>
      <c r="T61" s="7">
        <v>0.12325231481481481</v>
      </c>
      <c r="U61" s="7">
        <v>0.05101851851851852</v>
      </c>
      <c r="V61" s="7"/>
      <c r="W61" s="7">
        <v>0.06677083333333333</v>
      </c>
      <c r="X61" s="7">
        <v>0.06740740740740742</v>
      </c>
      <c r="Y61" s="7">
        <v>0.07065972222222222</v>
      </c>
      <c r="Z61" s="7">
        <v>0.1496990740740741</v>
      </c>
      <c r="AA61" s="7">
        <v>0.1717013888888889</v>
      </c>
      <c r="AB61" s="15">
        <v>0.20809027777777778</v>
      </c>
      <c r="AC61" s="15">
        <v>0.21060185185185185</v>
      </c>
      <c r="AD61" s="15">
        <v>0.21175925925925929</v>
      </c>
      <c r="AE61" s="15">
        <v>0.06484953703703704</v>
      </c>
      <c r="AF61" s="15">
        <v>0.31841435185185185</v>
      </c>
      <c r="AG61" s="15">
        <v>0.31841435185185185</v>
      </c>
      <c r="AH61" s="15">
        <v>0.32082175925925926</v>
      </c>
    </row>
    <row r="62" spans="1:34" ht="13.5">
      <c r="A62" s="34">
        <v>59</v>
      </c>
      <c r="B62" s="25" t="s">
        <v>0</v>
      </c>
      <c r="C62" s="26" t="s">
        <v>292</v>
      </c>
      <c r="D62" s="26" t="s">
        <v>62</v>
      </c>
      <c r="E62" s="27">
        <f>M62-L62+P62-O62+S62-R62+X62-W62+AC62-AB62+AG62-AF62</f>
        <v>0.03054398148148152</v>
      </c>
      <c r="F62" s="27">
        <f>(8-COUNT(L62,O62,R62,U62,W62,Z62,AB62,AF62))*коэффициенты!$B$2</f>
        <v>0</v>
      </c>
      <c r="G62" s="27">
        <f>VLOOKUP(C62,коэффициенты!$E$2:$H$230,2,FALSE)</f>
        <v>0</v>
      </c>
      <c r="H62" s="27">
        <f>VLOOKUP(C62,коэффициенты!$E$2:$H$230,3,FALSE)</f>
        <v>0</v>
      </c>
      <c r="I62" s="27">
        <f>VLOOKUP(C62,коэффициенты!$E$2:$H$230,4,FALSE)</f>
        <v>0.15277777777777776</v>
      </c>
      <c r="J62" s="27">
        <f>IF(N62&gt;0,(N62-M62)*коэффициенты!$B$7)+IF(Q62&gt;0,(Q62-P62)*коэффициенты!$B$8)+IF(T62&gt;0,(T62-S62)*коэффициенты!$B$9)+IF(Y62&gt;0,(Y62-X62)*коэффициенты!$B$11)+IF(AA62&gt;0,(AA62-Z62)*коэффициенты!$B$12)+IF(AD62&gt;0,(AD62-AC62)*коэффициенты!$B$13)+IF(AH62&gt;0,(AH62-AG62)*коэффициенты!$B$14)</f>
        <v>0.3458217592592585</v>
      </c>
      <c r="K62" s="28">
        <f>D62-E62+F62+G62+H62-I62+J62</f>
        <v>0.5425115740740734</v>
      </c>
      <c r="L62" s="7">
        <v>0.35813657407407407</v>
      </c>
      <c r="M62" s="7">
        <v>0.35813657407407407</v>
      </c>
      <c r="N62" s="7">
        <v>0.3620717592592593</v>
      </c>
      <c r="O62" s="7">
        <v>0.078125</v>
      </c>
      <c r="P62" s="7">
        <v>0.08278935185185186</v>
      </c>
      <c r="Q62" s="7">
        <v>0.08444444444444445</v>
      </c>
      <c r="R62" s="7">
        <v>0.14658564814814815</v>
      </c>
      <c r="S62" s="7">
        <v>0.15925925925925927</v>
      </c>
      <c r="T62" s="7">
        <v>0.16125</v>
      </c>
      <c r="U62" s="7">
        <v>0.09228009259259258</v>
      </c>
      <c r="V62" s="7"/>
      <c r="W62" s="7">
        <v>0.056574074074074075</v>
      </c>
      <c r="X62" s="7">
        <v>0.05956018518518519</v>
      </c>
      <c r="Y62" s="7">
        <v>0.0639699074074074</v>
      </c>
      <c r="Z62" s="7">
        <v>0.1862384259259259</v>
      </c>
      <c r="AA62" s="7">
        <v>0.21221064814814816</v>
      </c>
      <c r="AB62" s="15">
        <v>0.24810185185185185</v>
      </c>
      <c r="AC62" s="15">
        <v>0.25832175925925926</v>
      </c>
      <c r="AD62" s="15">
        <v>0.258912037037037</v>
      </c>
      <c r="AE62" s="15">
        <v>0.05346064814814815</v>
      </c>
      <c r="AF62" s="15">
        <v>0.3418981481481482</v>
      </c>
      <c r="AG62" s="15">
        <v>0.3418981481481482</v>
      </c>
      <c r="AH62" s="15">
        <v>0.3446296296296296</v>
      </c>
    </row>
    <row r="63" spans="1:34" ht="13.5">
      <c r="A63" s="34">
        <v>60</v>
      </c>
      <c r="B63" s="25" t="s">
        <v>0</v>
      </c>
      <c r="C63" s="26" t="s">
        <v>259</v>
      </c>
      <c r="D63" s="26" t="s">
        <v>44</v>
      </c>
      <c r="E63" s="27">
        <f>M63-L63+P63-O63+S63-R63+X63-W63+AC63-AB63+AG63-AF63</f>
        <v>0.026597222222222272</v>
      </c>
      <c r="F63" s="27">
        <f>(8-COUNT(L63,O63,R63,U63,W63,Z63,AB63,AF63))*коэффициенты!$B$2</f>
        <v>0</v>
      </c>
      <c r="G63" s="27">
        <f>VLOOKUP(C63,коэффициенты!$E$2:$H$230,2,FALSE)</f>
        <v>0</v>
      </c>
      <c r="H63" s="27">
        <f>VLOOKUP(C63,коэффициенты!$E$2:$H$230,3,FALSE)</f>
        <v>0</v>
      </c>
      <c r="I63" s="27">
        <f>VLOOKUP(C63,коэффициенты!$E$2:$H$230,4,FALSE)</f>
        <v>0.1909722222222222</v>
      </c>
      <c r="J63" s="27">
        <f>IF(N63&gt;0,(N63-M63)*коэффициенты!$B$7)+IF(Q63&gt;0,(Q63-P63)*коэффициенты!$B$8)+IF(T63&gt;0,(T63-S63)*коэффициенты!$B$9)+IF(Y63&gt;0,(Y63-X63)*коэффициенты!$B$11)+IF(AA63&gt;0,(AA63-Z63)*коэффициенты!$B$12)+IF(AD63&gt;0,(AD63-AC63)*коэффициенты!$B$13)+IF(AH63&gt;0,(AH63-AG63)*коэффициенты!$B$14)</f>
        <v>0.44790509259259137</v>
      </c>
      <c r="K63" s="28">
        <f>D63-E63+F63+G63+H63-I63+J63</f>
        <v>0.564108796296295</v>
      </c>
      <c r="L63" s="7">
        <v>0.31679398148148147</v>
      </c>
      <c r="M63" s="7">
        <v>0.31679398148148147</v>
      </c>
      <c r="N63" s="7">
        <v>0.32158564814814816</v>
      </c>
      <c r="O63" s="7">
        <v>0.08251157407407407</v>
      </c>
      <c r="P63" s="7">
        <v>0.0887962962962963</v>
      </c>
      <c r="Q63" s="7">
        <v>0.09010416666666667</v>
      </c>
      <c r="R63" s="7">
        <v>0.14092592592592593</v>
      </c>
      <c r="S63" s="7">
        <v>0.15307870370370372</v>
      </c>
      <c r="T63" s="7">
        <v>0.15471064814814814</v>
      </c>
      <c r="U63" s="7">
        <v>0.09689814814814816</v>
      </c>
      <c r="V63" s="7"/>
      <c r="W63" s="7">
        <v>0.05701388888888889</v>
      </c>
      <c r="X63" s="4">
        <v>0.05701388888888889</v>
      </c>
      <c r="Y63" s="7">
        <v>0.0628125</v>
      </c>
      <c r="Z63" s="7">
        <v>0.17475694444444445</v>
      </c>
      <c r="AA63" s="7">
        <v>0.20890046296296297</v>
      </c>
      <c r="AB63" s="15">
        <v>0.2371875</v>
      </c>
      <c r="AC63" s="15">
        <v>0.24534722222222224</v>
      </c>
      <c r="AD63" s="15">
        <v>0.2464699074074074</v>
      </c>
      <c r="AE63" s="15">
        <v>0.06563657407407407</v>
      </c>
      <c r="AF63" s="15">
        <v>0.2876736111111111</v>
      </c>
      <c r="AG63" s="15">
        <v>0.2876736111111111</v>
      </c>
      <c r="AH63" s="15">
        <v>0.2923032407407407</v>
      </c>
    </row>
    <row r="64" spans="1:34" ht="13.5">
      <c r="A64" s="34">
        <v>61</v>
      </c>
      <c r="B64" s="25" t="s">
        <v>0</v>
      </c>
      <c r="C64" s="26" t="s">
        <v>282</v>
      </c>
      <c r="D64" s="26" t="s">
        <v>74</v>
      </c>
      <c r="E64" s="27">
        <f>M64-L64+P64-O64+S64-R64+X64-W64+AC64-AB64+AG64-AF64</f>
        <v>0.024930555555555567</v>
      </c>
      <c r="F64" s="27">
        <f>(8-COUNT(L64,O64,R64,U64,W64,Z64,AB64,AF64))*коэффициенты!$B$2</f>
        <v>0</v>
      </c>
      <c r="G64" s="27">
        <f>VLOOKUP(C64,коэффициенты!$E$2:$H$230,2,FALSE)</f>
        <v>0</v>
      </c>
      <c r="H64" s="27">
        <f>VLOOKUP(C64,коэффициенты!$E$2:$H$230,3,FALSE)</f>
        <v>0</v>
      </c>
      <c r="I64" s="27">
        <f>VLOOKUP(C64,коэффициенты!$E$2:$H$230,4,FALSE)</f>
        <v>0.08958333333333335</v>
      </c>
      <c r="J64" s="27">
        <f>IF(N64&gt;0,(N64-M64)*коэффициенты!$B$7)+IF(Q64&gt;0,(Q64-P64)*коэффициенты!$B$8)+IF(T64&gt;0,(T64-S64)*коэффициенты!$B$9)+IF(Y64&gt;0,(Y64-X64)*коэффициенты!$B$11)+IF(AA64&gt;0,(AA64-Z64)*коэффициенты!$B$12)+IF(AD64&gt;0,(AD64-AC64)*коэффициенты!$B$13)+IF(AH64&gt;0,(AH64-AG64)*коэффициенты!$B$14)</f>
        <v>0.29273148148147987</v>
      </c>
      <c r="K64" s="28">
        <f>D64-E64+F64+G64+H64-I64+J64</f>
        <v>0.5921643518518502</v>
      </c>
      <c r="L64" s="7">
        <v>0.38614583333333335</v>
      </c>
      <c r="M64" s="7">
        <v>0.39103009259259264</v>
      </c>
      <c r="N64" s="7">
        <v>0.3928472222222222</v>
      </c>
      <c r="O64" s="7">
        <v>0.11215277777777777</v>
      </c>
      <c r="P64" s="7">
        <v>0.11215277777777777</v>
      </c>
      <c r="Q64" s="7">
        <v>0.11375</v>
      </c>
      <c r="R64" s="7">
        <v>0.17489583333333333</v>
      </c>
      <c r="S64" s="7">
        <v>0.18444444444444444</v>
      </c>
      <c r="T64" s="7">
        <v>0.18707175925925926</v>
      </c>
      <c r="U64" s="7">
        <v>0.1021875</v>
      </c>
      <c r="V64" s="7"/>
      <c r="W64" s="7">
        <v>0.08372685185185186</v>
      </c>
      <c r="X64" s="7">
        <v>0.08780092592592592</v>
      </c>
      <c r="Y64" s="7">
        <v>0.0900925925925926</v>
      </c>
      <c r="Z64" s="7">
        <v>0.21542824074074074</v>
      </c>
      <c r="AA64" s="7">
        <v>0.2371412037037037</v>
      </c>
      <c r="AB64" s="15">
        <v>0.26939814814814816</v>
      </c>
      <c r="AC64" s="15">
        <v>0.2758217592592593</v>
      </c>
      <c r="AD64" s="15">
        <v>0.27631944444444445</v>
      </c>
      <c r="AE64" s="15">
        <v>0.2916666666666667</v>
      </c>
      <c r="AF64" s="15">
        <v>0.3513078703703704</v>
      </c>
      <c r="AG64" s="15">
        <v>0.3513078703703704</v>
      </c>
      <c r="AH64" s="15">
        <v>0.3551041666666667</v>
      </c>
    </row>
    <row r="65" spans="1:34" ht="13.5">
      <c r="A65" s="34">
        <v>62</v>
      </c>
      <c r="B65" s="25" t="s">
        <v>0</v>
      </c>
      <c r="C65" s="26" t="s">
        <v>281</v>
      </c>
      <c r="D65" s="26" t="s">
        <v>54</v>
      </c>
      <c r="E65" s="27">
        <f>M65-L65+P65-O65+S65-R65+X65-W65+AC65-AB65+AG65-AF65</f>
        <v>0.02160879629629625</v>
      </c>
      <c r="F65" s="27">
        <f>(8-COUNT(L65,O65,R65,U65,W65,Z65,AB65,AF65))*коэффициенты!$B$2</f>
        <v>0.08333333333333333</v>
      </c>
      <c r="G65" s="27">
        <f>VLOOKUP(C65,коэффициенты!$E$2:$H$230,2,FALSE)</f>
        <v>0.041666666666666664</v>
      </c>
      <c r="H65" s="27">
        <f>VLOOKUP(C65,коэффициенты!$E$2:$H$230,3,FALSE)</f>
        <v>0</v>
      </c>
      <c r="I65" s="27">
        <f>VLOOKUP(C65,коэффициенты!$E$2:$H$230,4,FALSE)</f>
        <v>0.1111111111111111</v>
      </c>
      <c r="J65" s="27">
        <f>IF(N65&gt;0,(N65-M65)*коэффициенты!$B$7)+IF(Q65&gt;0,(Q65-P65)*коэффициенты!$B$8)+IF(T65&gt;0,(T65-S65)*коэффициенты!$B$9)+IF(Y65&gt;0,(Y65-X65)*коэффициенты!$B$11)+IF(AA65&gt;0,(AA65-Z65)*коэффициенты!$B$12)+IF(AD65&gt;0,(AD65-AC65)*коэффициенты!$B$13)+IF(AH65&gt;0,(AH65-AG65)*коэффициенты!$B$14)</f>
        <v>0.24439814814814687</v>
      </c>
      <c r="K65" s="28">
        <f>D65-E65+F65+G65+H65-I65+J65</f>
        <v>0.5986111111111099</v>
      </c>
      <c r="L65" s="7">
        <v>0.33700231481481485</v>
      </c>
      <c r="M65" s="7">
        <v>0.34229166666666666</v>
      </c>
      <c r="N65" s="7">
        <v>0.34451388888888884</v>
      </c>
      <c r="O65" s="7"/>
      <c r="Q65" s="7"/>
      <c r="R65" s="7">
        <v>0.12409722222222223</v>
      </c>
      <c r="S65" s="7">
        <v>0.1297222222222222</v>
      </c>
      <c r="T65" s="7">
        <v>0.1332523148148148</v>
      </c>
      <c r="U65" s="7">
        <v>0.07984953703703704</v>
      </c>
      <c r="V65" s="7"/>
      <c r="W65" s="7">
        <v>0.05833333333333333</v>
      </c>
      <c r="X65" s="7">
        <v>0.0590162037037037</v>
      </c>
      <c r="Y65" s="7">
        <v>0.06145833333333334</v>
      </c>
      <c r="Z65" s="7">
        <v>0.17023148148148148</v>
      </c>
      <c r="AA65" s="7">
        <v>0.1860185185185185</v>
      </c>
      <c r="AB65" s="15">
        <v>0.22141203703703705</v>
      </c>
      <c r="AC65" s="15">
        <v>0.23142361111111112</v>
      </c>
      <c r="AD65" s="15">
        <v>0.23216435185185183</v>
      </c>
      <c r="AE65" s="15">
        <v>0.06340277777777778</v>
      </c>
      <c r="AF65" s="15">
        <v>0.306875</v>
      </c>
      <c r="AG65" s="15">
        <v>0.306875</v>
      </c>
      <c r="AH65" s="15">
        <v>0.3092824074074074</v>
      </c>
    </row>
    <row r="66" spans="1:34" ht="13.5">
      <c r="A66" s="34">
        <v>63</v>
      </c>
      <c r="B66" s="25" t="s">
        <v>0</v>
      </c>
      <c r="C66" s="26" t="s">
        <v>298</v>
      </c>
      <c r="D66" s="26" t="s">
        <v>72</v>
      </c>
      <c r="E66" s="27">
        <f>M66-L66+P66-O66+S66-R66+X66-W66+AC66-AB66+AG66-AF66</f>
        <v>0.020729166666666687</v>
      </c>
      <c r="F66" s="27">
        <f>(8-COUNT(L66,O66,R66,U66,W66,Z66,AB66,AF66))*коэффициенты!$B$2</f>
        <v>0</v>
      </c>
      <c r="G66" s="27">
        <f>VLOOKUP(C66,коэффициенты!$E$2:$H$230,2,FALSE)</f>
        <v>0</v>
      </c>
      <c r="H66" s="27">
        <f>VLOOKUP(C66,коэффициенты!$E$2:$H$230,3,FALSE)</f>
        <v>0</v>
      </c>
      <c r="I66" s="27">
        <f>VLOOKUP(C66,коэффициенты!$E$2:$H$230,4,FALSE)</f>
        <v>0.1506944444444444</v>
      </c>
      <c r="J66" s="27">
        <f>IF(N66&gt;0,(N66-M66)*коэффициенты!$B$7)+IF(Q66&gt;0,(Q66-P66)*коэффициенты!$B$8)+IF(T66&gt;0,(T66-S66)*коэффициенты!$B$9)+IF(Y66&gt;0,(Y66-X66)*коэффициенты!$B$11)+IF(AA66&gt;0,(AA66-Z66)*коэффициенты!$B$12)+IF(AD66&gt;0,(AD66-AC66)*коэффициенты!$B$13)+IF(AH66&gt;0,(AH66-AG66)*коэффициенты!$B$14)</f>
        <v>0.36355324074073986</v>
      </c>
      <c r="K66" s="28">
        <f>D66-E66+F66+G66+H66-I66+J66</f>
        <v>0.6045601851851843</v>
      </c>
      <c r="L66" s="7">
        <v>0.39622685185185186</v>
      </c>
      <c r="M66" s="7">
        <v>0.39622685185185186</v>
      </c>
      <c r="N66" s="7">
        <v>0.3988310185185185</v>
      </c>
      <c r="O66" s="7">
        <v>0.07332175925925927</v>
      </c>
      <c r="P66" s="7">
        <v>0.0764699074074074</v>
      </c>
      <c r="Q66" s="7">
        <v>0.07810185185185185</v>
      </c>
      <c r="R66" s="7">
        <v>0.14416666666666667</v>
      </c>
      <c r="S66" s="7">
        <v>0.15725694444444446</v>
      </c>
      <c r="T66" s="7">
        <v>0.15922453703703704</v>
      </c>
      <c r="U66" s="7">
        <v>0.08452546296296297</v>
      </c>
      <c r="V66" s="7"/>
      <c r="W66" s="7">
        <v>0.04704861111111111</v>
      </c>
      <c r="X66" s="7">
        <v>0.047511574074074074</v>
      </c>
      <c r="Y66" s="7">
        <v>0.05137731481481481</v>
      </c>
      <c r="Z66" s="7">
        <v>0.18637731481481482</v>
      </c>
      <c r="AA66" s="7">
        <v>0.20962962962962964</v>
      </c>
      <c r="AB66" s="15">
        <v>0.27804398148148146</v>
      </c>
      <c r="AC66" s="15">
        <v>0.28207175925925926</v>
      </c>
      <c r="AD66" s="15">
        <v>0.2830787037037037</v>
      </c>
      <c r="AE66" s="15">
        <v>0.05533564814814815</v>
      </c>
      <c r="AF66" s="15">
        <v>0.3341898148148148</v>
      </c>
      <c r="AG66" s="14">
        <v>0.3341898148148148</v>
      </c>
      <c r="AH66" s="15">
        <v>0.33957175925925925</v>
      </c>
    </row>
    <row r="67" spans="1:34" ht="13.5">
      <c r="A67" s="34">
        <v>64</v>
      </c>
      <c r="B67" s="25" t="s">
        <v>0</v>
      </c>
      <c r="C67" s="26" t="s">
        <v>313</v>
      </c>
      <c r="D67" s="26" t="s">
        <v>67</v>
      </c>
      <c r="E67" s="27">
        <f>M67-L67+P67-O67+S67-R67+X67-W67+AC67-AB67+AG67-AF67</f>
        <v>0.017962962962962903</v>
      </c>
      <c r="F67" s="27">
        <f>(8-COUNT(L67,O67,R67,U67,W67,Z67,AB67,AF67))*коэффициенты!$B$2</f>
        <v>0.08333333333333333</v>
      </c>
      <c r="G67" s="27">
        <f>VLOOKUP(C67,коэффициенты!$E$2:$H$230,2,FALSE)</f>
        <v>0.041666666666666664</v>
      </c>
      <c r="H67" s="27">
        <f>VLOOKUP(C67,коэффициенты!$E$2:$H$230,3,FALSE)</f>
        <v>0</v>
      </c>
      <c r="I67" s="27">
        <f>VLOOKUP(C67,коэффициенты!$E$2:$H$230,4,FALSE)</f>
        <v>0.17430555555555552</v>
      </c>
      <c r="J67" s="27">
        <f>IF(N67&gt;0,(N67-M67)*коэффициенты!$B$7)+IF(Q67&gt;0,(Q67-P67)*коэффициенты!$B$8)+IF(T67&gt;0,(T67-S67)*коэффициенты!$B$9)+IF(Y67&gt;0,(Y67-X67)*коэффициенты!$B$11)+IF(AA67&gt;0,(AA67-Z67)*коэффициенты!$B$12)+IF(AD67&gt;0,(AD67-AC67)*коэффициенты!$B$13)+IF(AH67&gt;0,(AH67-AG67)*коэффициенты!$B$14)</f>
        <v>0.2812500000000015</v>
      </c>
      <c r="K67" s="28">
        <f>D67-E67+F67+G67+H67-I67+J67</f>
        <v>0.6052314814814832</v>
      </c>
      <c r="L67" s="7"/>
      <c r="M67" s="7"/>
      <c r="N67" s="7"/>
      <c r="O67" s="7">
        <v>0.07416666666666666</v>
      </c>
      <c r="P67" s="7">
        <v>0.08171296296296296</v>
      </c>
      <c r="Q67" s="7">
        <v>0.08354166666666667</v>
      </c>
      <c r="R67" s="7">
        <v>0.16364583333333335</v>
      </c>
      <c r="S67" s="7">
        <v>0.1709490740740741</v>
      </c>
      <c r="T67" s="7">
        <v>0.17265046296296296</v>
      </c>
      <c r="U67" s="7">
        <v>0.09104166666666667</v>
      </c>
      <c r="V67" s="7">
        <v>0.09130787037037037</v>
      </c>
      <c r="W67" s="7">
        <v>0.10084490740740741</v>
      </c>
      <c r="X67" s="7">
        <v>0.10167824074074074</v>
      </c>
      <c r="Y67" s="7">
        <v>0.10663194444444445</v>
      </c>
      <c r="Z67" s="7">
        <v>0.19212962962962962</v>
      </c>
      <c r="AA67" s="7">
        <v>0.21947916666666667</v>
      </c>
      <c r="AB67" s="15">
        <v>0.27293981481481483</v>
      </c>
      <c r="AC67" s="15">
        <v>0.27521990740740737</v>
      </c>
      <c r="AD67" s="15">
        <v>0.2759375</v>
      </c>
      <c r="AE67" s="15">
        <v>0.10949074074074074</v>
      </c>
      <c r="AF67" s="15">
        <v>0.3353587962962963</v>
      </c>
      <c r="AG67" s="15">
        <v>0.3353587962962963</v>
      </c>
      <c r="AH67" s="15">
        <v>0.33819444444444446</v>
      </c>
    </row>
    <row r="68" spans="1:34" ht="13.5">
      <c r="A68" s="34">
        <v>65</v>
      </c>
      <c r="B68" s="25" t="s">
        <v>0</v>
      </c>
      <c r="C68" s="26" t="s">
        <v>300</v>
      </c>
      <c r="D68" s="26" t="s">
        <v>59</v>
      </c>
      <c r="E68" s="27">
        <f>M68-L68+P68-O68+S68-R68+X68-W68+AC68-AB68+AG68-AF68</f>
        <v>0.015439814814814823</v>
      </c>
      <c r="F68" s="27">
        <f>(8-COUNT(L68,O68,R68,U68,W68,Z68,AB68,AF68))*коэффициенты!$B$2</f>
        <v>0</v>
      </c>
      <c r="G68" s="27">
        <f>VLOOKUP(C68,коэффициенты!$E$2:$H$230,2,FALSE)</f>
        <v>0</v>
      </c>
      <c r="H68" s="27">
        <f>VLOOKUP(C68,коэффициенты!$E$2:$H$230,3,FALSE)</f>
        <v>0.08333333333333333</v>
      </c>
      <c r="I68" s="27">
        <f>VLOOKUP(C68,коэффициенты!$E$2:$H$230,4,FALSE)</f>
        <v>0.1597222222222222</v>
      </c>
      <c r="J68" s="27">
        <f>IF(N68&gt;0,(N68-M68)*коэффициенты!$B$7)+IF(Q68&gt;0,(Q68-P68)*коэффициенты!$B$8)+IF(T68&gt;0,(T68-S68)*коэффициенты!$B$9)+IF(Y68&gt;0,(Y68-X68)*коэффициенты!$B$11)+IF(AA68&gt;0,(AA68-Z68)*коэффициенты!$B$12)+IF(AD68&gt;0,(AD68-AC68)*коэффициенты!$B$13)+IF(AH68&gt;0,(AH68-AG68)*коэффициенты!$B$14)</f>
        <v>0.32489583333333216</v>
      </c>
      <c r="K68" s="28">
        <f>D68-E68+F68+G68+H68-I68+J68</f>
        <v>0.6099884259259247</v>
      </c>
      <c r="L68" s="7">
        <v>0.35839120370370375</v>
      </c>
      <c r="M68" s="7">
        <v>0.35839120370370375</v>
      </c>
      <c r="N68" s="7">
        <v>0.3648726851851852</v>
      </c>
      <c r="O68" s="7">
        <v>0.06700231481481482</v>
      </c>
      <c r="P68" s="7">
        <v>0.07459490740740742</v>
      </c>
      <c r="Q68" s="7">
        <v>0.07622685185185185</v>
      </c>
      <c r="R68" s="7">
        <v>0.17179398148148148</v>
      </c>
      <c r="S68" s="7">
        <v>0.17351851851851852</v>
      </c>
      <c r="T68" s="7">
        <v>0.17537037037037037</v>
      </c>
      <c r="U68" s="7">
        <v>0.08394675925925926</v>
      </c>
      <c r="V68" s="7"/>
      <c r="W68" s="7">
        <v>0.09951388888888889</v>
      </c>
      <c r="X68" s="7">
        <v>0.10020833333333334</v>
      </c>
      <c r="Y68" s="7">
        <v>0.10296296296296296</v>
      </c>
      <c r="Z68" s="7">
        <v>0.20119212962962962</v>
      </c>
      <c r="AA68" s="7">
        <v>0.21738425925925928</v>
      </c>
      <c r="AB68" s="15">
        <v>0.2475115740740741</v>
      </c>
      <c r="AC68" s="15">
        <v>0.2529398148148148</v>
      </c>
      <c r="AD68" s="15">
        <v>0.2534375</v>
      </c>
      <c r="AE68" s="15">
        <v>0.10513888888888889</v>
      </c>
      <c r="AF68" s="15">
        <v>0.2945949074074074</v>
      </c>
      <c r="AG68" s="15">
        <v>0.2945949074074074</v>
      </c>
      <c r="AH68" s="15">
        <v>0.29672453703703705</v>
      </c>
    </row>
    <row r="69" spans="1:34" ht="13.5">
      <c r="A69" s="34">
        <v>66</v>
      </c>
      <c r="B69" s="25" t="s">
        <v>0</v>
      </c>
      <c r="C69" s="26" t="s">
        <v>126</v>
      </c>
      <c r="D69" s="26" t="s">
        <v>71</v>
      </c>
      <c r="E69" s="27">
        <f>M69-L69+P69-O69+S69-R69+X69-W69+AC69-AB69+AG69-AF69</f>
        <v>0.02734953703703702</v>
      </c>
      <c r="F69" s="27">
        <f>(8-COUNT(L69,O69,R69,U69,W69,Z69,AB69,AF69))*коэффициенты!$B$2</f>
        <v>0</v>
      </c>
      <c r="G69" s="27">
        <f>VLOOKUP(C69,коэффициенты!$E$2:$H$230,2,FALSE)</f>
        <v>0</v>
      </c>
      <c r="H69" s="27">
        <f>VLOOKUP(C69,коэффициенты!$E$2:$H$230,3,FALSE)</f>
        <v>0.006944444444444444</v>
      </c>
      <c r="I69" s="27">
        <f>VLOOKUP(C69,коэффициенты!$E$2:$H$230,4,FALSE)</f>
        <v>0.1111111111111111</v>
      </c>
      <c r="J69" s="27">
        <f>IF(N69&gt;0,(N69-M69)*коэффициенты!$B$7)+IF(Q69&gt;0,(Q69-P69)*коэффициенты!$B$8)+IF(T69&gt;0,(T69-S69)*коэффициенты!$B$9)+IF(Y69&gt;0,(Y69-X69)*коэффициенты!$B$11)+IF(AA69&gt;0,(AA69-Z69)*коэффициенты!$B$12)+IF(AD69&gt;0,(AD69-AC69)*коэффициенты!$B$13)+IF(AH69&gt;0,(AH69-AG69)*коэффициенты!$B$14)</f>
        <v>0.3341087962962957</v>
      </c>
      <c r="K69" s="28">
        <f>D69-E69+F69+G69+H69-I69+J69</f>
        <v>0.6142476851851846</v>
      </c>
      <c r="L69" s="7">
        <v>0.38797453703703705</v>
      </c>
      <c r="M69" s="7">
        <v>0.39177083333333335</v>
      </c>
      <c r="N69" s="7">
        <v>0.3955208333333333</v>
      </c>
      <c r="O69" s="7">
        <v>0.07340277777777778</v>
      </c>
      <c r="P69" s="7">
        <v>0.0766550925925926</v>
      </c>
      <c r="Q69" s="7">
        <v>0.07840277777777778</v>
      </c>
      <c r="R69" s="7">
        <v>0.17299768518518518</v>
      </c>
      <c r="S69" s="7">
        <v>0.18475694444444446</v>
      </c>
      <c r="T69" s="7">
        <v>0.18641203703703704</v>
      </c>
      <c r="U69" s="7">
        <v>0.06347222222222222</v>
      </c>
      <c r="V69" s="7"/>
      <c r="W69" s="7">
        <v>0.09189814814814816</v>
      </c>
      <c r="X69" s="7">
        <v>0.09472222222222222</v>
      </c>
      <c r="Y69" s="7">
        <v>0.09627314814814815</v>
      </c>
      <c r="Z69" s="7">
        <v>0.2036226851851852</v>
      </c>
      <c r="AA69" s="7">
        <v>0.22543981481481482</v>
      </c>
      <c r="AB69" s="15">
        <v>0.2612037037037037</v>
      </c>
      <c r="AC69" s="15">
        <v>0.2669212962962963</v>
      </c>
      <c r="AD69" s="15">
        <v>0.26774305555555555</v>
      </c>
      <c r="AE69" s="15">
        <v>0.09017361111111111</v>
      </c>
      <c r="AF69" s="15">
        <v>0.37057870370370366</v>
      </c>
      <c r="AG69" s="15">
        <v>0.37057870370370366</v>
      </c>
      <c r="AH69" s="15">
        <v>0.3751041666666666</v>
      </c>
    </row>
    <row r="70" spans="1:34" ht="13.5">
      <c r="A70" s="34">
        <v>67</v>
      </c>
      <c r="B70" s="25" t="s">
        <v>0</v>
      </c>
      <c r="C70" s="26" t="s">
        <v>284</v>
      </c>
      <c r="D70" s="26" t="s">
        <v>50</v>
      </c>
      <c r="E70" s="27">
        <f>M70-L70+P70-O70+S70-R70+X70-W70+AC70-AB70+AG70-AF70</f>
        <v>0.02584490740740747</v>
      </c>
      <c r="F70" s="27">
        <f>(8-COUNT(L70,O70,R70,U70,W70,Z70,AB70,AF70))*коэффициенты!$B$2</f>
        <v>0</v>
      </c>
      <c r="G70" s="27">
        <f>VLOOKUP(C70,коэффициенты!$E$2:$H$230,2,FALSE)</f>
        <v>0</v>
      </c>
      <c r="H70" s="27">
        <f>VLOOKUP(C70,коэффициенты!$E$2:$H$230,3,FALSE)</f>
        <v>0.08333333333333333</v>
      </c>
      <c r="I70" s="27">
        <f>VLOOKUP(C70,коэффициенты!$E$2:$H$230,4,FALSE)</f>
        <v>0.13958333333333334</v>
      </c>
      <c r="J70" s="27">
        <f>IF(N70&gt;0,(N70-M70)*коэффициенты!$B$7)+IF(Q70&gt;0,(Q70-P70)*коэффициенты!$B$8)+IF(T70&gt;0,(T70-S70)*коэффициенты!$B$9)+IF(Y70&gt;0,(Y70-X70)*коэффициенты!$B$11)+IF(AA70&gt;0,(AA70-Z70)*коэффициенты!$B$12)+IF(AD70&gt;0,(AD70-AC70)*коэффициенты!$B$13)+IF(AH70&gt;0,(AH70-AG70)*коэффициенты!$B$14)</f>
        <v>0.3561921296296302</v>
      </c>
      <c r="K70" s="28">
        <f>D70-E70+F70+G70+H70-I70+J70</f>
        <v>0.6185300925925931</v>
      </c>
      <c r="L70" s="7">
        <v>0.3223611111111111</v>
      </c>
      <c r="M70" s="7">
        <v>0.3223611111111111</v>
      </c>
      <c r="N70" s="7">
        <v>0.3288888888888889</v>
      </c>
      <c r="O70" s="7">
        <v>0.10956018518518518</v>
      </c>
      <c r="P70" s="7">
        <v>0.11116898148148148</v>
      </c>
      <c r="Q70" s="7">
        <v>0.11273148148148149</v>
      </c>
      <c r="R70" s="7">
        <v>0.16385416666666666</v>
      </c>
      <c r="S70" s="7">
        <v>0.17927083333333335</v>
      </c>
      <c r="T70" s="7">
        <v>0.1813888888888889</v>
      </c>
      <c r="U70" s="7">
        <v>0.12047453703703703</v>
      </c>
      <c r="V70" s="7"/>
      <c r="W70" s="7">
        <v>0.07702546296296296</v>
      </c>
      <c r="X70" s="7">
        <v>0.08262731481481482</v>
      </c>
      <c r="Y70" s="7">
        <v>0.0851736111111111</v>
      </c>
      <c r="Z70" s="7">
        <v>0.19777777777777775</v>
      </c>
      <c r="AA70" s="7">
        <v>0.2164351851851852</v>
      </c>
      <c r="AB70" s="15">
        <v>0.24591435185185184</v>
      </c>
      <c r="AC70" s="15">
        <v>0.24913194444444445</v>
      </c>
      <c r="AD70" s="15">
        <v>0.2501041666666667</v>
      </c>
      <c r="AE70" s="15">
        <v>0.2916666666666667</v>
      </c>
      <c r="AF70" s="15">
        <v>0.3050347222222222</v>
      </c>
      <c r="AG70" s="15">
        <v>0.3050347222222222</v>
      </c>
      <c r="AH70" s="15">
        <v>0.3076851851851852</v>
      </c>
    </row>
    <row r="71" spans="1:34" ht="13.5">
      <c r="A71" s="34">
        <v>68</v>
      </c>
      <c r="B71" s="25" t="s">
        <v>0</v>
      </c>
      <c r="C71" s="26" t="s">
        <v>286</v>
      </c>
      <c r="D71" s="26" t="s">
        <v>69</v>
      </c>
      <c r="E71" s="27">
        <f>M71-L71+P71-O71+S71-R71+X71-W71+AC71-AB71+AG71-AF71</f>
        <v>0.01780092592592586</v>
      </c>
      <c r="F71" s="27">
        <f>(8-COUNT(L71,O71,R71,U71,W71,Z71,AB71,AF71))*коэффициенты!$B$2</f>
        <v>0</v>
      </c>
      <c r="G71" s="27">
        <f>VLOOKUP(C71,коэффициенты!$E$2:$H$230,2,FALSE)</f>
        <v>0.08333333333333333</v>
      </c>
      <c r="H71" s="27">
        <f>VLOOKUP(C71,коэффициенты!$E$2:$H$230,3,FALSE)</f>
        <v>0.006944444444444444</v>
      </c>
      <c r="I71" s="27">
        <f>VLOOKUP(C71,коэффициенты!$E$2:$H$230,4,FALSE)</f>
        <v>0.19444444444444442</v>
      </c>
      <c r="J71" s="27">
        <f>IF(N71&gt;0,(N71-M71)*коэффициенты!$B$7)+IF(Q71&gt;0,(Q71-P71)*коэффициенты!$B$8)+IF(T71&gt;0,(T71-S71)*коэффициенты!$B$9)+IF(Y71&gt;0,(Y71-X71)*коэффициенты!$B$11)+IF(AA71&gt;0,(AA71-Z71)*коэффициенты!$B$12)+IF(AD71&gt;0,(AD71-AC71)*коэффициенты!$B$13)+IF(AH71&gt;0,(AH71-AG71)*коэффициенты!$B$14)</f>
        <v>0.3500810185185181</v>
      </c>
      <c r="K71" s="28">
        <f>D71-E71+F71+G71+H71-I71+J71</f>
        <v>0.6336574074074071</v>
      </c>
      <c r="L71" s="7">
        <v>0.38302083333333337</v>
      </c>
      <c r="M71" s="7">
        <v>0.3882407407407407</v>
      </c>
      <c r="N71" s="7">
        <v>0.391400462962963</v>
      </c>
      <c r="O71" s="7">
        <v>0.14707175925925928</v>
      </c>
      <c r="P71" s="7">
        <v>0.15259259259259259</v>
      </c>
      <c r="Q71" s="7">
        <v>0.15394675925925924</v>
      </c>
      <c r="R71" s="7">
        <v>0.2056712962962963</v>
      </c>
      <c r="S71" s="7">
        <v>0.20682870370370368</v>
      </c>
      <c r="T71" s="7">
        <v>0.20832175925925925</v>
      </c>
      <c r="U71" s="7">
        <v>0.16314814814814815</v>
      </c>
      <c r="V71" s="7">
        <v>0.16332175925925926</v>
      </c>
      <c r="W71" s="7">
        <v>0.1208101851851852</v>
      </c>
      <c r="X71" s="7">
        <v>0.12231481481481482</v>
      </c>
      <c r="Y71" s="7">
        <v>0.12510416666666666</v>
      </c>
      <c r="Z71" s="7">
        <v>0.2190740740740741</v>
      </c>
      <c r="AA71" s="7">
        <v>0.24047453703703703</v>
      </c>
      <c r="AB71" s="15">
        <v>0.27879629629629626</v>
      </c>
      <c r="AC71" s="15">
        <v>0.28319444444444447</v>
      </c>
      <c r="AD71" s="15">
        <v>0.285474537037037</v>
      </c>
      <c r="AE71" s="15">
        <v>0.12782407407407406</v>
      </c>
      <c r="AF71" s="15">
        <v>0.3447106481481481</v>
      </c>
      <c r="AG71" s="15">
        <v>0.3447106481481481</v>
      </c>
      <c r="AH71" s="15">
        <v>0.3490393518518518</v>
      </c>
    </row>
    <row r="72" spans="1:34" ht="13.5">
      <c r="A72" s="34">
        <v>69</v>
      </c>
      <c r="B72" s="25" t="s">
        <v>0</v>
      </c>
      <c r="C72" s="26" t="s">
        <v>266</v>
      </c>
      <c r="D72" s="26" t="s">
        <v>56</v>
      </c>
      <c r="E72" s="27">
        <f>M72-L72+P72-O72+S72-R72+X72-W72+AC72-AB72+AG72-AF72</f>
        <v>0.0213888888888889</v>
      </c>
      <c r="F72" s="27">
        <f>(8-COUNT(L72,O72,R72,U72,W72,Z72,AB72,AF72))*коэффициенты!$B$2</f>
        <v>0</v>
      </c>
      <c r="G72" s="27">
        <f>VLOOKUP(C72,коэффициенты!$E$2:$H$230,2,FALSE)</f>
        <v>0.08333333333333333</v>
      </c>
      <c r="H72" s="27">
        <f>VLOOKUP(C72,коэффициенты!$E$2:$H$230,3,FALSE)</f>
        <v>0.034722222222222224</v>
      </c>
      <c r="I72" s="27">
        <f>VLOOKUP(C72,коэффициенты!$E$2:$H$230,4,FALSE)</f>
        <v>0.1784722222222222</v>
      </c>
      <c r="J72" s="27">
        <f>IF(N72&gt;0,(N72-M72)*коэффициенты!$B$7)+IF(Q72&gt;0,(Q72-P72)*коэффициенты!$B$8)+IF(T72&gt;0,(T72-S72)*коэффициенты!$B$9)+IF(Y72&gt;0,(Y72-X72)*коэффициенты!$B$11)+IF(AA72&gt;0,(AA72-Z72)*коэффициенты!$B$12)+IF(AD72&gt;0,(AD72-AC72)*коэффициенты!$B$13)+IF(AH72&gt;0,(AH72-AG72)*коэффициенты!$B$14)</f>
        <v>0.38244212962962904</v>
      </c>
      <c r="K72" s="28">
        <f>D72-E72+F72+G72+H72-I72+J72</f>
        <v>0.6745254629629623</v>
      </c>
      <c r="L72" s="7">
        <v>0.353425925925926</v>
      </c>
      <c r="M72" s="7">
        <v>0.3550578703703704</v>
      </c>
      <c r="N72" s="7">
        <v>0.358275462962963</v>
      </c>
      <c r="O72" s="7">
        <v>0.08497685185185185</v>
      </c>
      <c r="P72" s="7">
        <v>0.09886574074074074</v>
      </c>
      <c r="Q72" s="7">
        <v>0.10038194444444444</v>
      </c>
      <c r="R72" s="7">
        <v>0.17027777777777778</v>
      </c>
      <c r="S72" s="7">
        <v>0.17331018518518518</v>
      </c>
      <c r="T72" s="7">
        <v>0.17608796296296295</v>
      </c>
      <c r="U72" s="7">
        <v>0.07327546296296296</v>
      </c>
      <c r="V72" s="7"/>
      <c r="W72" s="7">
        <v>0.05975694444444444</v>
      </c>
      <c r="X72" s="7">
        <v>0.06017361111111111</v>
      </c>
      <c r="Y72" s="7">
        <v>0.062314814814814816</v>
      </c>
      <c r="Z72" s="7">
        <v>0.1943287037037037</v>
      </c>
      <c r="AA72" s="7">
        <v>0.2202199074074074</v>
      </c>
      <c r="AB72" s="15">
        <v>0.26152777777777775</v>
      </c>
      <c r="AC72" s="15">
        <v>0.26394675925925926</v>
      </c>
      <c r="AD72" s="15">
        <v>0.2654513888888889</v>
      </c>
      <c r="AE72" s="15">
        <v>0.056886574074074076</v>
      </c>
      <c r="AF72" s="15">
        <v>0.33592592592592596</v>
      </c>
      <c r="AG72" s="15">
        <v>0.33592592592592596</v>
      </c>
      <c r="AH72" s="15">
        <v>0.34099537037037037</v>
      </c>
    </row>
    <row r="73" spans="1:34" ht="13.5">
      <c r="A73" s="34">
        <v>70</v>
      </c>
      <c r="B73" s="25" t="s">
        <v>0</v>
      </c>
      <c r="C73" s="26" t="s">
        <v>262</v>
      </c>
      <c r="D73" s="26" t="s">
        <v>65</v>
      </c>
      <c r="E73" s="27">
        <f>M73-L73+P73-O73+S73-R73+X73-W73+AC73-AB73+AG73-AF73</f>
        <v>0.03233796296296293</v>
      </c>
      <c r="F73" s="27">
        <f>(8-COUNT(L73,O73,R73,U73,W73,Z73,AB73,AF73))*коэффициенты!$B$2</f>
        <v>0.08333333333333333</v>
      </c>
      <c r="G73" s="27">
        <f>VLOOKUP(C73,коэффициенты!$E$2:$H$230,2,FALSE)</f>
        <v>0.041666666666666664</v>
      </c>
      <c r="H73" s="27">
        <f>VLOOKUP(C73,коэффициенты!$E$2:$H$230,3,FALSE)</f>
        <v>0.006944444444444444</v>
      </c>
      <c r="I73" s="27">
        <f>VLOOKUP(C73,коэффициенты!$E$2:$H$230,4,FALSE)</f>
        <v>0.05069444444444444</v>
      </c>
      <c r="J73" s="27">
        <f>IF(N73&gt;0,(N73-M73)*коэффициенты!$B$7)+IF(Q73&gt;0,(Q73-P73)*коэффициенты!$B$8)+IF(T73&gt;0,(T73-S73)*коэффициенты!$B$9)+IF(Y73&gt;0,(Y73-X73)*коэффициенты!$B$11)+IF(AA73&gt;0,(AA73-Z73)*коэффициенты!$B$12)+IF(AD73&gt;0,(AD73-AC73)*коэффициенты!$B$13)+IF(AH73&gt;0,(AH73-AG73)*коэффициенты!$B$14)</f>
        <v>0.2403125000000001</v>
      </c>
      <c r="K73" s="28">
        <f>D73-E73+F73+G73+H73-I73+J73</f>
        <v>0.6770370370370371</v>
      </c>
      <c r="L73" s="7"/>
      <c r="M73" s="7"/>
      <c r="N73" s="7"/>
      <c r="O73" s="7">
        <v>0.10532407407407407</v>
      </c>
      <c r="P73" s="7">
        <v>0.12204861111111111</v>
      </c>
      <c r="Q73" s="7">
        <v>0.12361111111111112</v>
      </c>
      <c r="R73" s="7">
        <v>0.20633101851851854</v>
      </c>
      <c r="S73" s="7">
        <v>0.2174189814814815</v>
      </c>
      <c r="T73" s="7">
        <v>0.22006944444444443</v>
      </c>
      <c r="U73" s="7">
        <v>0.09305555555555556</v>
      </c>
      <c r="V73" s="7"/>
      <c r="W73" s="7">
        <v>0.13975694444444445</v>
      </c>
      <c r="X73" s="7">
        <v>0.14037037037037037</v>
      </c>
      <c r="Y73" s="7">
        <v>0.14423611111111112</v>
      </c>
      <c r="Z73" s="7">
        <v>0.2423148148148148</v>
      </c>
      <c r="AA73" s="7">
        <v>0.25953703703703707</v>
      </c>
      <c r="AB73" s="15">
        <v>0.2977314814814815</v>
      </c>
      <c r="AC73" s="15">
        <v>0.3016435185185185</v>
      </c>
      <c r="AD73" s="15">
        <v>0.30233796296296295</v>
      </c>
      <c r="AE73" s="15">
        <v>0.14675925925925926</v>
      </c>
      <c r="AF73" s="15">
        <v>0.3423611111111111</v>
      </c>
      <c r="AG73" s="15">
        <v>0.3423611111111111</v>
      </c>
      <c r="AH73" s="15">
        <v>0.3452777777777778</v>
      </c>
    </row>
    <row r="74" spans="1:34" ht="13.5">
      <c r="A74" s="34">
        <v>71</v>
      </c>
      <c r="B74" s="25" t="s">
        <v>0</v>
      </c>
      <c r="C74" s="26" t="s">
        <v>307</v>
      </c>
      <c r="D74" s="26" t="s">
        <v>61</v>
      </c>
      <c r="E74" s="27">
        <f>M74-L74+P74-O74+S74-R74+X74-W74+AC74-AB74+AG74-AF74</f>
        <v>0.02153935185185185</v>
      </c>
      <c r="F74" s="27">
        <f>(8-COUNT(L74,O74,R74,U74,W74,Z74,AB74,AF74))*коэффициенты!$B$2</f>
        <v>0</v>
      </c>
      <c r="G74" s="27">
        <f>VLOOKUP(C74,коэффициенты!$E$2:$H$230,2,FALSE)</f>
        <v>0.16666666666666666</v>
      </c>
      <c r="H74" s="27">
        <f>VLOOKUP(C74,коэффициенты!$E$2:$H$230,3,FALSE)</f>
        <v>0</v>
      </c>
      <c r="I74" s="27">
        <f>VLOOKUP(C74,коэффициенты!$E$2:$H$230,4,FALSE)</f>
        <v>0.13541666666666666</v>
      </c>
      <c r="J74" s="27">
        <f>IF(N74&gt;0,(N74-M74)*коэффициенты!$B$7)+IF(Q74&gt;0,(Q74-P74)*коэффициенты!$B$8)+IF(T74&gt;0,(T74-S74)*коэффициенты!$B$9)+IF(Y74&gt;0,(Y74-X74)*коэффициенты!$B$11)+IF(AA74&gt;0,(AA74-Z74)*коэффициенты!$B$12)+IF(AD74&gt;0,(AD74-AC74)*коэффициенты!$B$13)+IF(AH74&gt;0,(AH74-AG74)*коэффициенты!$B$14)</f>
        <v>0.30277777777777826</v>
      </c>
      <c r="K74" s="28">
        <f>D74-E74+F74+G74+H74-I74+J74</f>
        <v>0.6904282407407413</v>
      </c>
      <c r="L74" s="7">
        <v>0.35380787037037037</v>
      </c>
      <c r="M74" s="7">
        <v>0.36005787037037035</v>
      </c>
      <c r="N74" s="7">
        <v>0.3615625</v>
      </c>
      <c r="O74" s="7">
        <v>0.11793981481481482</v>
      </c>
      <c r="P74" s="7">
        <v>0.12197916666666668</v>
      </c>
      <c r="Q74" s="7">
        <v>0.12339120370370371</v>
      </c>
      <c r="R74" s="7">
        <v>0.1764814814814815</v>
      </c>
      <c r="S74" s="7">
        <v>0.17832175925925928</v>
      </c>
      <c r="T74" s="7">
        <v>0.18005787037037035</v>
      </c>
      <c r="U74" s="7">
        <v>0.13453703703703704</v>
      </c>
      <c r="V74" s="7"/>
      <c r="W74" s="7">
        <v>0.09244212962962962</v>
      </c>
      <c r="X74" s="7">
        <v>0.09386574074074074</v>
      </c>
      <c r="Y74" s="7">
        <v>0.09832175925925925</v>
      </c>
      <c r="Z74" s="7">
        <v>0.18988425925925925</v>
      </c>
      <c r="AA74" s="7">
        <v>0.21112268518518518</v>
      </c>
      <c r="AB74" s="15">
        <v>0.24971064814814814</v>
      </c>
      <c r="AC74" s="15">
        <v>0.2576967592592592</v>
      </c>
      <c r="AD74" s="15">
        <v>0.2583912037037037</v>
      </c>
      <c r="AE74" s="15">
        <v>0.10141203703703704</v>
      </c>
      <c r="AF74" s="15">
        <v>0.3166319444444445</v>
      </c>
      <c r="AG74" s="15">
        <v>0.3166319444444445</v>
      </c>
      <c r="AH74" s="15">
        <v>0.32082175925925926</v>
      </c>
    </row>
    <row r="75" spans="1:34" ht="13.5">
      <c r="A75" s="34">
        <v>72</v>
      </c>
      <c r="B75" s="25" t="s">
        <v>0</v>
      </c>
      <c r="C75" s="26" t="s">
        <v>302</v>
      </c>
      <c r="D75" s="26" t="s">
        <v>66</v>
      </c>
      <c r="E75" s="27">
        <f>M75-L75+P75-O75+S75-R75+X75-W75+AC75-AB75+AG75-AF75</f>
        <v>0.02276620370370369</v>
      </c>
      <c r="F75" s="27">
        <f>(8-COUNT(L75,O75,R75,U75,W75,Z75,AB75,AF75))*коэффициенты!$B$2</f>
        <v>0.16666666666666666</v>
      </c>
      <c r="G75" s="27">
        <f>VLOOKUP(C75,коэффициенты!$E$2:$H$230,2,FALSE)</f>
        <v>0.08333333333333333</v>
      </c>
      <c r="H75" s="27">
        <f>VLOOKUP(C75,коэффициенты!$E$2:$H$230,3,FALSE)</f>
        <v>0</v>
      </c>
      <c r="I75" s="27">
        <f>VLOOKUP(C75,коэффициенты!$E$2:$H$230,4,FALSE)</f>
        <v>0.10069444444444445</v>
      </c>
      <c r="J75" s="27">
        <f>IF(N75&gt;0,(N75-M75)*коэффициенты!$B$7)+IF(Q75&gt;0,(Q75-P75)*коэффициенты!$B$8)+IF(T75&gt;0,(T75-S75)*коэффициенты!$B$9)+IF(Y75&gt;0,(Y75-X75)*коэффициенты!$B$11)+IF(AA75&gt;0,(AA75-Z75)*коэффициенты!$B$12)+IF(AD75&gt;0,(AD75-AC75)*коэффициенты!$B$13)+IF(AH75&gt;0,(AH75-AG75)*коэффициенты!$B$14)</f>
        <v>0.2029745370370383</v>
      </c>
      <c r="K75" s="28">
        <f>D75-E75+F75+G75+H75-I75+J75</f>
        <v>0.720752314814816</v>
      </c>
      <c r="L75" s="7"/>
      <c r="M75" s="7"/>
      <c r="N75" s="7"/>
      <c r="O75" s="7">
        <v>0.05306712962962964</v>
      </c>
      <c r="P75" s="7">
        <v>0.0625</v>
      </c>
      <c r="Q75" s="7">
        <v>0.06491898148148148</v>
      </c>
      <c r="R75" s="7">
        <v>0.17366898148148147</v>
      </c>
      <c r="S75" s="7">
        <v>0.182662037037037</v>
      </c>
      <c r="T75" s="7">
        <v>0.18435185185185185</v>
      </c>
      <c r="U75" s="7">
        <v>0.10947916666666667</v>
      </c>
      <c r="V75" s="7"/>
      <c r="W75" s="7">
        <v>0.09761574074074074</v>
      </c>
      <c r="X75" s="7">
        <v>0.09837962962962964</v>
      </c>
      <c r="Y75" s="7">
        <v>0.10003472222222222</v>
      </c>
      <c r="Z75" s="7">
        <v>0.20054398148148148</v>
      </c>
      <c r="AA75" s="7">
        <v>0.22822916666666668</v>
      </c>
      <c r="AB75" s="15">
        <v>0.26291666666666663</v>
      </c>
      <c r="AC75" s="15">
        <v>0.2664930555555555</v>
      </c>
      <c r="AD75" s="15">
        <v>0.2672800925925926</v>
      </c>
      <c r="AE75" s="15">
        <v>0.09641203703703705</v>
      </c>
      <c r="AF75" s="15"/>
      <c r="AG75" s="15"/>
      <c r="AH75" s="15"/>
    </row>
    <row r="76" spans="1:34" ht="13.5">
      <c r="A76" s="34">
        <v>73</v>
      </c>
      <c r="B76" s="25" t="s">
        <v>0</v>
      </c>
      <c r="C76" s="26" t="s">
        <v>312</v>
      </c>
      <c r="D76" s="26" t="s">
        <v>73</v>
      </c>
      <c r="E76" s="27">
        <f>M76-L76+P76-O76+S76-R76+X76-W76+AC76-AB76+AG76-AF76</f>
        <v>0.002118055555555498</v>
      </c>
      <c r="F76" s="27">
        <f>(8-COUNT(L76,O76,R76,U76,W76,Z76,AB76,AF76))*коэффициенты!$B$2</f>
        <v>0.16666666666666666</v>
      </c>
      <c r="G76" s="27">
        <f>VLOOKUP(C76,коэффициенты!$E$2:$H$230,2,FALSE)</f>
        <v>0.16666666666666666</v>
      </c>
      <c r="H76" s="27">
        <f>VLOOKUP(C76,коэффициенты!$E$2:$H$230,3,FALSE)</f>
        <v>0</v>
      </c>
      <c r="I76" s="27">
        <f>VLOOKUP(C76,коэффициенты!$E$2:$H$230,4,FALSE)</f>
        <v>0.09027777777777778</v>
      </c>
      <c r="J76" s="27">
        <f>IF(N76&gt;0,(N76-M76)*коэффициенты!$B$7)+IF(Q76&gt;0,(Q76-P76)*коэффициенты!$B$8)+IF(T76&gt;0,(T76-S76)*коэффициенты!$B$9)+IF(Y76&gt;0,(Y76-X76)*коэффициенты!$B$11)+IF(AA76&gt;0,(AA76-Z76)*коэффициенты!$B$12)+IF(AD76&gt;0,(AD76-AC76)*коэффициенты!$B$13)+IF(AH76&gt;0,(AH76-AG76)*коэффициенты!$B$14)</f>
        <v>0.3380555555555559</v>
      </c>
      <c r="K76" s="28">
        <f>D76-E76+F76+G76+H76-I76+J76</f>
        <v>0.9914351851851855</v>
      </c>
      <c r="L76" s="7"/>
      <c r="M76" s="7"/>
      <c r="N76" s="7"/>
      <c r="O76" s="7">
        <v>0.11836805555555556</v>
      </c>
      <c r="P76" s="7">
        <v>0.11836805555555556</v>
      </c>
      <c r="Q76" s="7">
        <v>0.11991898148148149</v>
      </c>
      <c r="R76" s="7">
        <v>0.1829976851851852</v>
      </c>
      <c r="S76" s="7">
        <v>0.1829976851851852</v>
      </c>
      <c r="T76" s="35">
        <v>0.18472222222222223</v>
      </c>
      <c r="U76" s="7">
        <v>0.13050925925925924</v>
      </c>
      <c r="V76" s="7"/>
      <c r="W76" s="7">
        <v>0.07400462962962963</v>
      </c>
      <c r="X76" s="7">
        <v>0.07494212962962964</v>
      </c>
      <c r="Y76" s="7">
        <v>0.07778935185185186</v>
      </c>
      <c r="Z76" s="7">
        <v>0.2046527777777778</v>
      </c>
      <c r="AA76" s="7">
        <v>0.2660300925925926</v>
      </c>
      <c r="AB76" s="15">
        <v>0.3121527777777778</v>
      </c>
      <c r="AC76" s="15">
        <v>0.3133333333333333</v>
      </c>
      <c r="AD76" s="15">
        <v>0.31416666666666665</v>
      </c>
      <c r="AE76" s="15">
        <v>0.08018518518518519</v>
      </c>
      <c r="AF76" s="15"/>
      <c r="AG76" s="15"/>
      <c r="AH76" s="15"/>
    </row>
    <row r="77" spans="1:34" ht="13.5">
      <c r="A77" s="34">
        <v>74</v>
      </c>
      <c r="B77" s="25" t="s">
        <v>0</v>
      </c>
      <c r="C77" s="26" t="s">
        <v>322</v>
      </c>
      <c r="D77" s="26" t="s">
        <v>58</v>
      </c>
      <c r="E77" s="27">
        <f>M77-L77+P77-O77+S77-R77+X77-W77+AC77-AB77+AG77-AF77</f>
        <v>0.0023726851851851305</v>
      </c>
      <c r="F77" s="27">
        <f>(8-COUNT(L77,O77,R77,U77,W77,Z77,AB77,AF77))*коэффициенты!$B$2</f>
        <v>0.16666666666666666</v>
      </c>
      <c r="G77" s="27">
        <f>VLOOKUP(C77,коэффициенты!$E$2:$H$230,2,FALSE)</f>
        <v>0.5</v>
      </c>
      <c r="H77" s="27">
        <f>VLOOKUP(C77,коэффициенты!$E$2:$H$230,3,FALSE)</f>
        <v>0.027777777777777776</v>
      </c>
      <c r="I77" s="27">
        <f>VLOOKUP(C77,коэффициенты!$E$2:$H$230,4,FALSE)</f>
        <v>0.14722222222222223</v>
      </c>
      <c r="J77" s="27">
        <f>IF(N77&gt;0,(N77-M77)*коэффициенты!$B$7)+IF(Q77&gt;0,(Q77-P77)*коэффициенты!$B$8)+IF(T77&gt;0,(T77-S77)*коэффициенты!$B$9)+IF(Y77&gt;0,(Y77-X77)*коэффициенты!$B$11)+IF(AA77&gt;0,(AA77-Z77)*коэффициенты!$B$12)+IF(AD77&gt;0,(AD77-AC77)*коэффициенты!$B$13)+IF(AH77&gt;0,(AH77-AG77)*коэффициенты!$B$14)</f>
        <v>0.2024884259259258</v>
      </c>
      <c r="K77" s="28">
        <f>D77-E77+F77+G77+H77-I77+J77</f>
        <v>1.1238888888888885</v>
      </c>
      <c r="L77" s="7"/>
      <c r="M77" s="7"/>
      <c r="N77" s="7"/>
      <c r="O77" s="7">
        <v>0.13667824074074073</v>
      </c>
      <c r="P77" s="7">
        <v>0.13667824074074073</v>
      </c>
      <c r="Q77" s="7">
        <v>0.1376388888888889</v>
      </c>
      <c r="R77" s="7">
        <v>0.20229166666666668</v>
      </c>
      <c r="S77" s="7">
        <v>0.20229166666666668</v>
      </c>
      <c r="T77" s="35">
        <v>0.20401620370370369</v>
      </c>
      <c r="U77" s="7">
        <v>0.14851851851851852</v>
      </c>
      <c r="V77" s="7"/>
      <c r="W77" s="7">
        <v>0.11016203703703703</v>
      </c>
      <c r="X77" s="7">
        <v>0.11086805555555555</v>
      </c>
      <c r="Y77" s="7">
        <v>0.11508101851851853</v>
      </c>
      <c r="Z77" s="7">
        <v>0.23293981481481482</v>
      </c>
      <c r="AA77" s="7">
        <v>0.2586458333333333</v>
      </c>
      <c r="AB77" s="15">
        <v>0.3206481481481482</v>
      </c>
      <c r="AC77" s="15">
        <v>0.3223148148148148</v>
      </c>
      <c r="AD77" s="15">
        <v>0.32326388888888885</v>
      </c>
      <c r="AE77" s="15">
        <v>0.1181712962962963</v>
      </c>
      <c r="AF77" s="15"/>
      <c r="AG77" s="15"/>
      <c r="AH77" s="15"/>
    </row>
    <row r="78" spans="1:34" ht="13.5">
      <c r="A78" s="46" t="s">
        <v>340</v>
      </c>
      <c r="B78" s="25" t="s">
        <v>0</v>
      </c>
      <c r="C78" s="26" t="s">
        <v>254</v>
      </c>
      <c r="D78" s="26" t="s">
        <v>76</v>
      </c>
      <c r="E78" s="27">
        <f>M78-L78+P78-O78+S78-R78+X78-W78+AC78-AB78+AG78-AF78</f>
        <v>0.027696759259259296</v>
      </c>
      <c r="F78" s="27">
        <f>(8-COUNT(L78,O78,R78,U78,W78,Z78,AB78,AF78))*коэффициенты!$B$2</f>
        <v>0</v>
      </c>
      <c r="G78" s="27">
        <f>VLOOKUP(C78,коэффициенты!$E$2:$H$230,2,FALSE)</f>
        <v>0</v>
      </c>
      <c r="H78" s="27">
        <f>VLOOKUP(C78,коэффициенты!$E$2:$H$230,3,FALSE)</f>
        <v>0</v>
      </c>
      <c r="I78" s="27">
        <f>VLOOKUP(C78,коэффициенты!$E$2:$H$230,4,FALSE)</f>
        <v>0.1611111111111111</v>
      </c>
      <c r="J78" s="27">
        <f>IF(N78&gt;0,(N78-M78)*коэффициенты!$B$7)+IF(Q78&gt;0,(Q78-P78)*коэффициенты!$B$8)+IF(T78&gt;0,(T78-S78)*коэффициенты!$B$9)+IF(Y78&gt;0,(Y78-X78)*коэффициенты!$B$11)+IF(AA78&gt;0,(AA78-Z78)*коэффициенты!$B$12)+IF(AD78&gt;0,(AD78-AC78)*коэффициенты!$B$13)+IF(AH78&gt;0,(AH78-AG78)*коэффициенты!$B$14)</f>
        <v>0.2630902777777771</v>
      </c>
      <c r="K78" s="28">
        <f>D78-E78+F78+G78+H78-I78+J78</f>
        <v>0.4914467592592585</v>
      </c>
      <c r="L78" s="7">
        <v>0.39542824074074073</v>
      </c>
      <c r="M78" s="7">
        <v>0.39542824074074073</v>
      </c>
      <c r="N78" s="7">
        <v>0.3979861111111111</v>
      </c>
      <c r="O78" s="7">
        <v>0.0766550925925926</v>
      </c>
      <c r="P78" s="7">
        <v>0.08134259259259259</v>
      </c>
      <c r="Q78" s="7">
        <v>0.08262731481481482</v>
      </c>
      <c r="R78" s="7">
        <v>0.19818287037037038</v>
      </c>
      <c r="S78" s="7">
        <v>0.21053240740740742</v>
      </c>
      <c r="T78" s="7">
        <v>0.2128587962962963</v>
      </c>
      <c r="U78" s="7">
        <v>0.0678125</v>
      </c>
      <c r="V78" s="7"/>
      <c r="W78" s="7">
        <v>0.049143518518518524</v>
      </c>
      <c r="X78" s="7">
        <v>0.04958333333333333</v>
      </c>
      <c r="Y78" s="7">
        <v>0.052453703703703704</v>
      </c>
      <c r="Z78" s="7">
        <v>0.2260763888888889</v>
      </c>
      <c r="AA78" s="7">
        <v>0.23751157407407408</v>
      </c>
      <c r="AB78" s="15">
        <v>0.29605324074074074</v>
      </c>
      <c r="AC78" s="15">
        <v>0.30627314814814816</v>
      </c>
      <c r="AD78" s="15">
        <v>0.30703703703703705</v>
      </c>
      <c r="AE78" s="15">
        <v>0.055625</v>
      </c>
      <c r="AF78" s="15">
        <v>0.3621180555555556</v>
      </c>
      <c r="AG78" s="15">
        <v>0.3621180555555556</v>
      </c>
      <c r="AH78" s="15">
        <v>0.36563657407407407</v>
      </c>
    </row>
    <row r="79" spans="1:34" ht="13.5">
      <c r="A79" s="46" t="s">
        <v>340</v>
      </c>
      <c r="B79" s="25" t="s">
        <v>0</v>
      </c>
      <c r="C79" s="26" t="s">
        <v>115</v>
      </c>
      <c r="D79" s="26" t="s">
        <v>80</v>
      </c>
      <c r="E79" s="27">
        <f>M79-L79+P79-O79+S79-R79+X79-W79+AC79-AB79+AG79-AF79</f>
        <v>0.017905092592592597</v>
      </c>
      <c r="F79" s="27">
        <f>(8-COUNT(L79,O79,R79,U79,W79,Z79,AB79,AF79))*коэффициенты!$B$2</f>
        <v>0</v>
      </c>
      <c r="G79" s="27">
        <f>VLOOKUP(C79,коэффициенты!$E$2:$H$230,2,FALSE)</f>
        <v>0</v>
      </c>
      <c r="H79" s="27">
        <f>VLOOKUP(C79,коэффициенты!$E$2:$H$230,3,FALSE)</f>
        <v>0.006944444444444444</v>
      </c>
      <c r="I79" s="27">
        <f>VLOOKUP(C79,коэффициенты!$E$2:$H$230,4,FALSE)</f>
        <v>0.18055555555555552</v>
      </c>
      <c r="J79" s="27">
        <f>IF(N79&gt;0,(N79-M79)*коэффициенты!$B$7)+IF(Q79&gt;0,(Q79-P79)*коэффициенты!$B$8)+IF(T79&gt;0,(T79-S79)*коэффициенты!$B$9)+IF(Y79&gt;0,(Y79-X79)*коэффициенты!$B$11)+IF(AA79&gt;0,(AA79-Z79)*коэффициенты!$B$12)+IF(AD79&gt;0,(AD79-AC79)*коэффициенты!$B$13)+IF(AH79&gt;0,(AH79-AG79)*коэффициенты!$B$14)</f>
        <v>0.40063657407407405</v>
      </c>
      <c r="K79" s="28">
        <f>D79-E79+F79+G79+H79-I79+J79</f>
        <v>0.6522222222222223</v>
      </c>
      <c r="L79" s="7">
        <v>0.41685185185185186</v>
      </c>
      <c r="M79" s="7">
        <v>0.41685185185185186</v>
      </c>
      <c r="N79" s="7">
        <v>0.42237268518518517</v>
      </c>
      <c r="O79" s="7">
        <v>0.11951388888888888</v>
      </c>
      <c r="P79" s="7">
        <v>0.11951388888888888</v>
      </c>
      <c r="Q79" s="7">
        <v>0.12082175925925925</v>
      </c>
      <c r="R79" s="7">
        <v>0.18619212962962964</v>
      </c>
      <c r="S79" s="7">
        <v>0.19464120370370372</v>
      </c>
      <c r="T79" s="7">
        <v>0.19721064814814815</v>
      </c>
      <c r="U79" s="7">
        <v>0.13456018518518517</v>
      </c>
      <c r="V79" s="7"/>
      <c r="W79" s="7">
        <v>0.09002314814814814</v>
      </c>
      <c r="X79" s="7">
        <v>0.09037037037037038</v>
      </c>
      <c r="Y79" s="7">
        <v>0.09326388888888888</v>
      </c>
      <c r="Z79" s="7">
        <v>0.21425925925925926</v>
      </c>
      <c r="AA79" s="7">
        <v>0.23252314814814815</v>
      </c>
      <c r="AB79" s="15">
        <v>0.28747685185185184</v>
      </c>
      <c r="AC79" s="15">
        <v>0.29658564814814814</v>
      </c>
      <c r="AD79" s="15">
        <v>0.2974189814814815</v>
      </c>
      <c r="AE79" s="15">
        <v>0.0875925925925926</v>
      </c>
      <c r="AF79" s="15">
        <v>0.39783564814814815</v>
      </c>
      <c r="AG79" s="15">
        <v>0.39783564814814815</v>
      </c>
      <c r="AH79" s="15">
        <v>0.4036342592592593</v>
      </c>
    </row>
    <row r="80" spans="1:34" ht="13.5">
      <c r="A80" s="46" t="s">
        <v>340</v>
      </c>
      <c r="B80" s="25" t="s">
        <v>0</v>
      </c>
      <c r="C80" s="26" t="s">
        <v>294</v>
      </c>
      <c r="D80" s="26" t="s">
        <v>77</v>
      </c>
      <c r="E80" s="27">
        <f>M80-L80+P80-O80+S80-R80+X80-W80+AC80-AB80+AG80-AF80</f>
        <v>0.022893518518518507</v>
      </c>
      <c r="F80" s="27">
        <f>(8-COUNT(L80,O80,R80,U80,W80,Z80,AB80,AF80))*коэффициенты!$B$2</f>
        <v>0</v>
      </c>
      <c r="G80" s="27">
        <f>VLOOKUP(C80,коэффициенты!$E$2:$H$230,2,FALSE)</f>
        <v>0</v>
      </c>
      <c r="H80" s="27">
        <f>VLOOKUP(C80,коэффициенты!$E$2:$H$230,3,FALSE)</f>
        <v>0</v>
      </c>
      <c r="I80" s="27">
        <f>VLOOKUP(C80,коэффициенты!$E$2:$H$230,4,FALSE)</f>
        <v>0.1111111111111111</v>
      </c>
      <c r="J80" s="27">
        <f>IF(N80&gt;0,(N80-M80)*коэффициенты!$B$7)+IF(Q80&gt;0,(Q80-P80)*коэффициенты!$B$8)+IF(T80&gt;0,(T80-S80)*коэффициенты!$B$9)+IF(Y80&gt;0,(Y80-X80)*коэффициенты!$B$11)+IF(AA80&gt;0,(AA80-Z80)*коэффициенты!$B$12)+IF(AD80&gt;0,(AD80-AC80)*коэффициенты!$B$13)+IF(AH80&gt;0,(AH80-AG80)*коэффициенты!$B$14)</f>
        <v>0.39820601851851944</v>
      </c>
      <c r="K80" s="28">
        <f>D80-E80+F80+G80+H80-I80+J80</f>
        <v>0.6818518518518528</v>
      </c>
      <c r="L80" s="7">
        <v>0.3978587962962963</v>
      </c>
      <c r="M80" s="7">
        <v>0.3978587962962963</v>
      </c>
      <c r="N80" s="7">
        <v>0.4028703703703704</v>
      </c>
      <c r="O80" s="7">
        <v>0.09997685185185184</v>
      </c>
      <c r="P80" s="7">
        <v>0.10350694444444446</v>
      </c>
      <c r="Q80" s="7">
        <v>0.10506944444444444</v>
      </c>
      <c r="R80" s="7">
        <v>0.1633564814814815</v>
      </c>
      <c r="S80" s="7">
        <v>0.17332175925925927</v>
      </c>
      <c r="T80" s="7">
        <v>0.17511574074074074</v>
      </c>
      <c r="U80" s="7">
        <v>0.09148148148148148</v>
      </c>
      <c r="V80" s="7"/>
      <c r="W80" s="7">
        <v>0.05421296296296296</v>
      </c>
      <c r="X80" s="7">
        <v>0.05703703703703703</v>
      </c>
      <c r="Y80" s="7">
        <v>0.0596875</v>
      </c>
      <c r="Z80" s="7">
        <v>0.1930439814814815</v>
      </c>
      <c r="AA80" s="7">
        <v>0.22412037037037036</v>
      </c>
      <c r="AB80" s="15">
        <v>0.27871527777777777</v>
      </c>
      <c r="AC80" s="15">
        <v>0.28528935185185184</v>
      </c>
      <c r="AD80" s="15">
        <v>0.2860300925925926</v>
      </c>
      <c r="AE80" s="15">
        <v>0.06322916666666667</v>
      </c>
      <c r="AF80" s="15">
        <v>0.34625</v>
      </c>
      <c r="AG80" s="15">
        <v>0.34625</v>
      </c>
      <c r="AH80" s="15">
        <v>0.35043981481481484</v>
      </c>
    </row>
    <row r="81" spans="1:34" ht="13.5">
      <c r="A81" s="46" t="s">
        <v>340</v>
      </c>
      <c r="B81" s="25" t="s">
        <v>0</v>
      </c>
      <c r="C81" s="26" t="s">
        <v>273</v>
      </c>
      <c r="D81" s="26" t="s">
        <v>75</v>
      </c>
      <c r="E81" s="27">
        <f>M81-L81+P81-O81+S81-R81+X81-W81+AC81-AB81+AG81-AF81</f>
        <v>0.023553240740740666</v>
      </c>
      <c r="F81" s="27">
        <f>(8-COUNT(L81,O81,R81,U81,W81,Z81,AB81,AF81))*коэффициенты!$B$2</f>
        <v>0.08333333333333333</v>
      </c>
      <c r="G81" s="27">
        <f>VLOOKUP(C81,коэффициенты!$E$2:$H$230,2,FALSE)</f>
        <v>0.041666666666666664</v>
      </c>
      <c r="H81" s="27">
        <f>VLOOKUP(C81,коэффициенты!$E$2:$H$230,3,FALSE)</f>
        <v>0.020833333333333332</v>
      </c>
      <c r="I81" s="27">
        <f>VLOOKUP(C81,коэффициенты!$E$2:$H$230,4,FALSE)</f>
        <v>0.10208333333333333</v>
      </c>
      <c r="J81" s="27">
        <f>IF(N81&gt;0,(N81-M81)*коэффициенты!$B$7)+IF(Q81&gt;0,(Q81-P81)*коэффициенты!$B$8)+IF(T81&gt;0,(T81-S81)*коэффициенты!$B$9)+IF(Y81&gt;0,(Y81-X81)*коэффициенты!$B$11)+IF(AA81&gt;0,(AA81-Z81)*коэффициенты!$B$12)+IF(AD81&gt;0,(AD81-AC81)*коэффициенты!$B$13)+IF(AH81&gt;0,(AH81-AG81)*коэффициенты!$B$14)</f>
        <v>0.26497685185185227</v>
      </c>
      <c r="K81" s="28">
        <f>D81-E81+F81+G81+H81-I81+J81</f>
        <v>0.7023263888888894</v>
      </c>
      <c r="L81" s="7"/>
      <c r="M81" s="7"/>
      <c r="N81" s="7"/>
      <c r="O81" s="7">
        <v>0.053541666666666675</v>
      </c>
      <c r="P81" s="7">
        <v>0.06332175925925926</v>
      </c>
      <c r="Q81" s="7">
        <v>0.06454861111111111</v>
      </c>
      <c r="R81" s="7">
        <v>0.16430555555555557</v>
      </c>
      <c r="S81" s="7">
        <v>0.16778935185185184</v>
      </c>
      <c r="T81" s="7">
        <v>0.1696064814814815</v>
      </c>
      <c r="U81" s="7">
        <v>0.07480324074074074</v>
      </c>
      <c r="V81" s="7"/>
      <c r="W81" s="7">
        <v>0.09356481481481482</v>
      </c>
      <c r="X81" s="7">
        <v>0.0951273148148148</v>
      </c>
      <c r="Y81" s="7">
        <v>0.098125</v>
      </c>
      <c r="Z81" s="7">
        <v>0.1902083333333333</v>
      </c>
      <c r="AA81" s="7">
        <v>0.2158912037037037</v>
      </c>
      <c r="AB81" s="15">
        <v>0.26739583333333333</v>
      </c>
      <c r="AC81" s="15">
        <v>0.2761226851851852</v>
      </c>
      <c r="AD81" s="15">
        <v>0.2771180555555555</v>
      </c>
      <c r="AE81" s="15">
        <v>0.09119212962962964</v>
      </c>
      <c r="AF81" s="15">
        <v>0.3596296296296296</v>
      </c>
      <c r="AG81" s="15">
        <v>0.3596296296296296</v>
      </c>
      <c r="AH81" s="15">
        <v>0.3630555555555555</v>
      </c>
    </row>
    <row r="82" spans="1:34" ht="13.5">
      <c r="A82" s="46" t="s">
        <v>340</v>
      </c>
      <c r="B82" s="25" t="s">
        <v>0</v>
      </c>
      <c r="C82" s="26" t="s">
        <v>260</v>
      </c>
      <c r="D82" s="26" t="s">
        <v>81</v>
      </c>
      <c r="E82" s="27">
        <f>M82-L82+P82-O82+S82-R82+X82-W82+AC82-AB82+AG82-AF82</f>
        <v>0.031145833333333373</v>
      </c>
      <c r="F82" s="27">
        <f>(8-COUNT(L82,O82,R82,U82,W82,Z82,AB82,AF82))*коэффициенты!$B$2</f>
        <v>0.08333333333333333</v>
      </c>
      <c r="G82" s="27">
        <f>VLOOKUP(C82,коэффициенты!$E$2:$H$230,2,FALSE)</f>
        <v>0.041666666666666664</v>
      </c>
      <c r="H82" s="27">
        <f>VLOOKUP(C82,коэффициенты!$E$2:$H$230,3,FALSE)</f>
        <v>0</v>
      </c>
      <c r="I82" s="27">
        <f>VLOOKUP(C82,коэффициенты!$E$2:$H$230,4,FALSE)</f>
        <v>0.07638888888888888</v>
      </c>
      <c r="J82" s="27">
        <f>IF(N82&gt;0,(N82-M82)*коэффициенты!$B$7)+IF(Q82&gt;0,(Q82-P82)*коэффициенты!$B$8)+IF(T82&gt;0,(T82-S82)*коэффициенты!$B$9)+IF(Y82&gt;0,(Y82-X82)*коэффициенты!$B$11)+IF(AA82&gt;0,(AA82-Z82)*коэффициенты!$B$12)+IF(AD82&gt;0,(AD82-AC82)*коэффициенты!$B$13)+IF(AH82&gt;0,(AH82-AG82)*коэффициенты!$B$14)</f>
        <v>0.2689236111111102</v>
      </c>
      <c r="K82" s="28">
        <f>D82-E82+F82+G82+H82-I82+J82</f>
        <v>0.7420486111111102</v>
      </c>
      <c r="L82" s="7"/>
      <c r="M82" s="7"/>
      <c r="N82" s="7"/>
      <c r="O82" s="7">
        <v>0.08240740740740742</v>
      </c>
      <c r="P82" s="7">
        <v>0.09348379629629629</v>
      </c>
      <c r="Q82" s="7">
        <v>0.09511574074074074</v>
      </c>
      <c r="R82" s="7">
        <v>0.18317129629629628</v>
      </c>
      <c r="S82" s="7">
        <v>0.18895833333333334</v>
      </c>
      <c r="T82" s="7">
        <v>0.19237268518518516</v>
      </c>
      <c r="U82" s="7">
        <v>0.10377314814814814</v>
      </c>
      <c r="V82" s="7"/>
      <c r="W82" s="7">
        <v>0.11863425925925926</v>
      </c>
      <c r="X82" s="7">
        <v>0.12569444444444444</v>
      </c>
      <c r="Y82" s="7">
        <v>0.1282986111111111</v>
      </c>
      <c r="Z82" s="7">
        <v>0.22336805555555553</v>
      </c>
      <c r="AA82" s="7">
        <v>0.24269675925925926</v>
      </c>
      <c r="AB82" s="15">
        <v>0.29355324074074074</v>
      </c>
      <c r="AC82" s="15">
        <v>0.300775462962963</v>
      </c>
      <c r="AD82" s="15">
        <v>0.30171296296296296</v>
      </c>
      <c r="AE82" s="15">
        <v>0.1296875</v>
      </c>
      <c r="AF82" s="15">
        <v>0.36592592592592593</v>
      </c>
      <c r="AG82" s="15">
        <v>0.36592592592592593</v>
      </c>
      <c r="AH82" s="15">
        <v>0.3696527777777778</v>
      </c>
    </row>
    <row r="83" spans="1:34" ht="13.5">
      <c r="A83" s="46" t="s">
        <v>340</v>
      </c>
      <c r="B83" s="25" t="s">
        <v>0</v>
      </c>
      <c r="C83" s="26" t="s">
        <v>289</v>
      </c>
      <c r="D83" s="26" t="s">
        <v>79</v>
      </c>
      <c r="E83" s="27">
        <f>M83-L83+P83-O83+S83-R83+X83-W83+AC83-AB83+AG83-AF83</f>
        <v>0.007199074074074108</v>
      </c>
      <c r="F83" s="27">
        <f>(8-COUNT(L83,O83,R83,U83,W83,Z83,AB83,AF83))*коэффициенты!$B$2</f>
        <v>0</v>
      </c>
      <c r="G83" s="27">
        <f>VLOOKUP(C83,коэффициенты!$E$2:$H$230,2,FALSE)</f>
        <v>0.08333333333333333</v>
      </c>
      <c r="H83" s="27">
        <f>VLOOKUP(C83,коэффициенты!$E$2:$H$230,3,FALSE)</f>
        <v>0.006944444444444444</v>
      </c>
      <c r="I83" s="27">
        <f>VLOOKUP(C83,коэффициенты!$E$2:$H$230,4,FALSE)</f>
        <v>0.0798611111111111</v>
      </c>
      <c r="J83" s="27">
        <f>IF(N83&gt;0,(N83-M83)*коэффициенты!$B$7)+IF(Q83&gt;0,(Q83-P83)*коэффициенты!$B$8)+IF(T83&gt;0,(T83-S83)*коэффициенты!$B$9)+IF(Y83&gt;0,(Y83-X83)*коэффициенты!$B$11)+IF(AA83&gt;0,(AA83-Z83)*коэффициенты!$B$12)+IF(AD83&gt;0,(AD83-AC83)*коэффициенты!$B$13)+IF(AH83&gt;0,(AH83-AG83)*коэффициенты!$B$14)</f>
        <v>0.3940624999999992</v>
      </c>
      <c r="K83" s="28">
        <f>D83-E83+F83+G83+H83-I83+J83</f>
        <v>0.8343749999999992</v>
      </c>
      <c r="L83" s="7">
        <v>0.4124305555555556</v>
      </c>
      <c r="M83" s="7">
        <v>0.4124305555555556</v>
      </c>
      <c r="N83" s="7">
        <v>0.41490740740740745</v>
      </c>
      <c r="O83" s="7">
        <v>0.09130787037037037</v>
      </c>
      <c r="P83" s="7">
        <v>0.09239583333333333</v>
      </c>
      <c r="Q83" s="7">
        <v>0.09377314814814815</v>
      </c>
      <c r="R83" s="7">
        <v>0.18150462962962963</v>
      </c>
      <c r="S83" s="7">
        <v>0.18334490740740741</v>
      </c>
      <c r="T83" s="7">
        <v>0.18565972222222224</v>
      </c>
      <c r="U83" s="7">
        <v>0.10233796296296298</v>
      </c>
      <c r="V83" s="7"/>
      <c r="W83" s="7">
        <v>0.05951388888888889</v>
      </c>
      <c r="X83" s="7">
        <v>0.06052083333333333</v>
      </c>
      <c r="Y83" s="7">
        <v>0.06372685185185185</v>
      </c>
      <c r="Z83" s="7">
        <v>0.21690972222222224</v>
      </c>
      <c r="AA83" s="7">
        <v>0.2549074074074074</v>
      </c>
      <c r="AB83" s="15">
        <v>0.2934259259259259</v>
      </c>
      <c r="AC83" s="15">
        <v>0.2966898148148148</v>
      </c>
      <c r="AD83" s="15">
        <v>0.2974884259259259</v>
      </c>
      <c r="AE83" s="15">
        <v>0.06603009259259258</v>
      </c>
      <c r="AF83" s="15">
        <v>0.394837962962963</v>
      </c>
      <c r="AG83" s="15">
        <v>0.394837962962963</v>
      </c>
      <c r="AH83" s="15">
        <v>0.3994097222222222</v>
      </c>
    </row>
    <row r="84" spans="1:34" ht="13.5">
      <c r="A84" s="46" t="s">
        <v>340</v>
      </c>
      <c r="B84" s="25" t="s">
        <v>0</v>
      </c>
      <c r="C84" s="26" t="s">
        <v>263</v>
      </c>
      <c r="D84" s="26" t="s">
        <v>78</v>
      </c>
      <c r="E84" s="27">
        <f>M84-L84+P84-O84+S84-R84+X84-W84+AC84-AB84+AG84-AF84</f>
        <v>0.01475694444444442</v>
      </c>
      <c r="F84" s="27">
        <f>(8-COUNT(L84,O84,R84,U84,W84,Z84,AB84,AF84))*коэффициенты!$B$2</f>
        <v>0.08333333333333333</v>
      </c>
      <c r="G84" s="27">
        <f>VLOOKUP(C84,коэффициенты!$E$2:$H$230,2,FALSE)</f>
        <v>0.20833333333333334</v>
      </c>
      <c r="H84" s="27">
        <f>VLOOKUP(C84,коэффициенты!$E$2:$H$230,3,FALSE)</f>
        <v>0</v>
      </c>
      <c r="I84" s="27">
        <f>VLOOKUP(C84,коэффициенты!$E$2:$H$230,4,FALSE)</f>
        <v>0.16666666666666663</v>
      </c>
      <c r="J84" s="27">
        <f>IF(N84&gt;0,(N84-M84)*коэффициенты!$B$7)+IF(Q84&gt;0,(Q84-P84)*коэффициенты!$B$8)+IF(T84&gt;0,(T84-S84)*коэффициенты!$B$9)+IF(Y84&gt;0,(Y84-X84)*коэффициенты!$B$11)+IF(AA84&gt;0,(AA84-Z84)*коэффициенты!$B$12)+IF(AD84&gt;0,(AD84-AC84)*коэффициенты!$B$13)+IF(AH84&gt;0,(AH84-AG84)*коэффициенты!$B$14)</f>
        <v>0.4913194444444445</v>
      </c>
      <c r="K84" s="28">
        <f>D84-E84+F84+G84+H84-I84+J84</f>
        <v>1.0307175925925927</v>
      </c>
      <c r="L84" s="7">
        <v>0.4117824074074074</v>
      </c>
      <c r="M84" s="7">
        <v>0.4117824074074074</v>
      </c>
      <c r="N84" s="7">
        <v>0.4135416666666667</v>
      </c>
      <c r="O84" s="7">
        <v>0.09162037037037037</v>
      </c>
      <c r="P84" s="7">
        <v>0.09175925925925926</v>
      </c>
      <c r="Q84" s="7">
        <v>0.1092361111111111</v>
      </c>
      <c r="R84" s="7">
        <v>0.2087037037037037</v>
      </c>
      <c r="S84" s="7">
        <v>0.21908564814814815</v>
      </c>
      <c r="T84" s="7">
        <v>0.22244212962962961</v>
      </c>
      <c r="U84" s="7">
        <v>0.13005787037037037</v>
      </c>
      <c r="V84" s="7">
        <v>0.13020833333333334</v>
      </c>
      <c r="W84" s="7">
        <v>0.13927083333333334</v>
      </c>
      <c r="X84" s="7">
        <v>0.13993055555555556</v>
      </c>
      <c r="Y84" s="7">
        <v>0.14363425925925924</v>
      </c>
      <c r="Z84" s="7">
        <v>0.2728240740740741</v>
      </c>
      <c r="AA84" s="7">
        <v>0.2936574074074074</v>
      </c>
      <c r="AB84" s="15">
        <v>0.3219212962962963</v>
      </c>
      <c r="AC84" s="15">
        <v>0.3254976851851852</v>
      </c>
      <c r="AD84" s="15">
        <v>0.3268287037037037</v>
      </c>
      <c r="AE84" s="15">
        <v>0.1465162037037037</v>
      </c>
      <c r="AF84" s="15"/>
      <c r="AG84" s="15"/>
      <c r="AH84" s="15"/>
    </row>
    <row r="85" spans="1:34" ht="13.5">
      <c r="A85" s="46" t="s">
        <v>340</v>
      </c>
      <c r="B85" s="25" t="s">
        <v>0</v>
      </c>
      <c r="C85" s="26" t="s">
        <v>276</v>
      </c>
      <c r="D85" s="26" t="s">
        <v>83</v>
      </c>
      <c r="E85" s="27">
        <f>M85-L85+P85-O85+S85-R85+X85-W85+AC85-AB85+AG85-AF85</f>
        <v>0.0075115740740741566</v>
      </c>
      <c r="F85" s="27">
        <f>(8-COUNT(L85,O85,R85,U85,W85,Z85,AB85,AF85))*коэффициенты!$B$2</f>
        <v>0.16666666666666666</v>
      </c>
      <c r="G85" s="27">
        <f>VLOOKUP(C85,коэффициенты!$E$2:$H$230,2,FALSE)</f>
        <v>0.3333333333333333</v>
      </c>
      <c r="H85" s="27">
        <f>VLOOKUP(C85,коэффициенты!$E$2:$H$230,3,FALSE)</f>
        <v>0.013888888888888888</v>
      </c>
      <c r="I85" s="27">
        <f>VLOOKUP(C85,коэффициенты!$E$2:$H$230,4,FALSE)</f>
        <v>0.05486111111111111</v>
      </c>
      <c r="J85" s="27">
        <f>IF(N85&gt;0,(N85-M85)*коэффициенты!$B$7)+IF(Q85&gt;0,(Q85-P85)*коэффициенты!$B$8)+IF(T85&gt;0,(T85-S85)*коэффициенты!$B$9)+IF(Y85&gt;0,(Y85-X85)*коэффициенты!$B$11)+IF(AA85&gt;0,(AA85-Z85)*коэффициенты!$B$12)+IF(AD85&gt;0,(AD85-AC85)*коэффициенты!$B$13)+IF(AH85&gt;0,(AH85-AG85)*коэффициенты!$B$14)</f>
        <v>0.26037037037036975</v>
      </c>
      <c r="K85" s="28">
        <f>D85-E85+F85+G85+H85-I85+J85</f>
        <v>1.1743865740740733</v>
      </c>
      <c r="L85" s="7"/>
      <c r="M85" s="7"/>
      <c r="N85" s="7"/>
      <c r="O85" s="7">
        <v>0.15616898148148148</v>
      </c>
      <c r="P85" s="7">
        <v>0.1602662037037037</v>
      </c>
      <c r="Q85" s="7">
        <v>0.1622337962962963</v>
      </c>
      <c r="R85" s="7">
        <v>0.2603125</v>
      </c>
      <c r="S85" s="7">
        <v>0.2603125</v>
      </c>
      <c r="T85" s="35">
        <v>0.262037037037037</v>
      </c>
      <c r="U85" s="7">
        <v>0.13706018518518517</v>
      </c>
      <c r="V85" s="7"/>
      <c r="W85" s="7">
        <v>0.08317129629629628</v>
      </c>
      <c r="X85" s="7">
        <v>0.08611111111111112</v>
      </c>
      <c r="Y85" s="7">
        <v>0.08868055555555555</v>
      </c>
      <c r="Z85" s="7">
        <v>0.29844907407407406</v>
      </c>
      <c r="AA85" s="7">
        <v>0.34011574074074075</v>
      </c>
      <c r="AB85" s="15">
        <v>0.42908564814814815</v>
      </c>
      <c r="AC85" s="15">
        <v>0.4295601851851852</v>
      </c>
      <c r="AD85" s="15">
        <v>0.43027777777777776</v>
      </c>
      <c r="AE85" s="15">
        <v>0.0931712962962963</v>
      </c>
      <c r="AF85" s="15"/>
      <c r="AG85" s="15"/>
      <c r="AH85" s="15"/>
    </row>
    <row r="86" spans="1:34" ht="13.5">
      <c r="A86" s="46" t="s">
        <v>340</v>
      </c>
      <c r="B86" s="25" t="s">
        <v>0</v>
      </c>
      <c r="C86" s="26" t="s">
        <v>265</v>
      </c>
      <c r="D86" s="26" t="s">
        <v>82</v>
      </c>
      <c r="E86" s="27">
        <f>M86-L86+P86-O86+S86-R86+X86-W86+AC86-AB86+AG86-AF86</f>
        <v>0.02685185185185185</v>
      </c>
      <c r="F86" s="27">
        <f>(8-COUNT(L86,O86,R86,U86,W86,Z86,AB86,AF86))*коэффициенты!$B$2</f>
        <v>0.16666666666666666</v>
      </c>
      <c r="G86" s="27">
        <f>VLOOKUP(C86,коэффициенты!$E$2:$H$230,2,FALSE)</f>
        <v>0.08333333333333333</v>
      </c>
      <c r="H86" s="27">
        <f>VLOOKUP(C86,коэффициенты!$E$2:$H$230,3,FALSE)</f>
        <v>0</v>
      </c>
      <c r="I86" s="27" t="str">
        <f>VLOOKUP(C86,коэффициенты!$E$2:$H$230,4,FALSE)</f>
        <v>нет карты</v>
      </c>
      <c r="J86" s="27">
        <f>IF(N86&gt;0,(N86-M86)*коэффициенты!$B$7)+IF(Q86&gt;0,(Q86-P86)*коэффициенты!$B$8)+IF(T86&gt;0,(T86-S86)*коэффициенты!$B$9)+IF(Y86&gt;0,(Y86-X86)*коэффициенты!$B$11)+IF(AA86&gt;0,(AA86-Z86)*коэффициенты!$B$12)+IF(AD86&gt;0,(AD86-AC86)*коэффициенты!$B$13)+IF(AH86&gt;0,(AH86-AG86)*коэффициенты!$B$14)</f>
        <v>0.19861111111111163</v>
      </c>
      <c r="K86" s="28" t="e">
        <f>D86-E86+F86+G86+H86-I86+J86</f>
        <v>#VALUE!</v>
      </c>
      <c r="L86" s="7"/>
      <c r="M86" s="7"/>
      <c r="N86" s="7"/>
      <c r="O86" s="7">
        <v>0.08883101851851853</v>
      </c>
      <c r="P86" s="7">
        <v>0.10983796296296296</v>
      </c>
      <c r="Q86" s="7">
        <v>0.11138888888888888</v>
      </c>
      <c r="R86" s="7">
        <v>0.2627777777777778</v>
      </c>
      <c r="S86" s="7">
        <v>0.2627777777777778</v>
      </c>
      <c r="T86" s="35">
        <v>0.2642361111111111</v>
      </c>
      <c r="U86" s="7">
        <v>0.11969907407407408</v>
      </c>
      <c r="V86" s="7"/>
      <c r="W86" s="7">
        <v>0.04987268518518518</v>
      </c>
      <c r="X86" s="7">
        <v>0.05444444444444444</v>
      </c>
      <c r="Y86" s="7">
        <v>0.0559375</v>
      </c>
      <c r="Z86" s="7">
        <v>0.31649305555555557</v>
      </c>
      <c r="AA86" s="7">
        <v>0.3443171296296296</v>
      </c>
      <c r="AB86" s="15">
        <v>0.38956018518518515</v>
      </c>
      <c r="AC86" s="15">
        <v>0.39083333333333337</v>
      </c>
      <c r="AD86" s="15">
        <v>0.39226851851851857</v>
      </c>
      <c r="AE86" s="15">
        <v>0.04695601851851852</v>
      </c>
      <c r="AF86" s="15"/>
      <c r="AG86" s="15"/>
      <c r="AH86" s="15"/>
    </row>
  </sheetData>
  <mergeCells count="9">
    <mergeCell ref="A1:K2"/>
    <mergeCell ref="AF1:AH1"/>
    <mergeCell ref="Z1:AA1"/>
    <mergeCell ref="L1:N1"/>
    <mergeCell ref="O1:Q1"/>
    <mergeCell ref="R1:T1"/>
    <mergeCell ref="U1:V1"/>
    <mergeCell ref="W1:Y1"/>
    <mergeCell ref="AB1:AD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ANTIPOV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Tutty</cp:lastModifiedBy>
  <cp:lastPrinted>2008-09-27T13:15:36Z</cp:lastPrinted>
  <dcterms:created xsi:type="dcterms:W3CDTF">2005-10-25T16:24:33Z</dcterms:created>
  <dcterms:modified xsi:type="dcterms:W3CDTF">2009-10-27T08:24:36Z</dcterms:modified>
  <cp:category/>
  <cp:version/>
  <cp:contentType/>
  <cp:contentStatus/>
</cp:coreProperties>
</file>